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rs\Desktop\2021\12.-DICIEMBRE 2021\ESTADOS FINANCIEROS DIC 2021\"/>
    </mc:Choice>
  </mc:AlternateContent>
  <bookViews>
    <workbookView xWindow="10845" yWindow="645" windowWidth="8430" windowHeight="7290" tabRatio="837" firstSheet="14" activeTab="29"/>
  </bookViews>
  <sheets>
    <sheet name="CARÁTULA" sheetId="34" r:id="rId1"/>
    <sheet name="APARTADO I INF. CONTABLE" sheetId="32" r:id="rId2"/>
    <sheet name="1.EA" sheetId="1" r:id="rId3"/>
    <sheet name="2.ESF" sheetId="2" r:id="rId4"/>
    <sheet name="3.ECSF" sheetId="3" r:id="rId5"/>
    <sheet name="4.EAA" sheetId="4" r:id="rId6"/>
    <sheet name="5. EADOP" sheetId="5" r:id="rId7"/>
    <sheet name="6.EVHP" sheetId="6" r:id="rId8"/>
    <sheet name="7.EFE" sheetId="7" r:id="rId9"/>
    <sheet name="8.IPC" sheetId="8" r:id="rId10"/>
    <sheet name="9. Efec. Equiv. VA EN NOTAS" sheetId="13" r:id="rId11"/>
    <sheet name="9. V) concilia VA EN NOTAS" sheetId="12" r:id="rId12"/>
    <sheet name="APARTADO II PRESUPUETARIOS" sheetId="14" r:id="rId13"/>
    <sheet name="II.1EAI" sheetId="15" r:id="rId14"/>
    <sheet name="II.2CAdmon" sheetId="16" r:id="rId15"/>
    <sheet name="II.3COG" sheetId="17" r:id="rId16"/>
    <sheet name="II.4CTG" sheetId="18" r:id="rId17"/>
    <sheet name="II.5CFG" sheetId="19" r:id="rId18"/>
    <sheet name="II.6End Neto" sheetId="20" r:id="rId19"/>
    <sheet name="II.7Int" sheetId="21" r:id="rId20"/>
    <sheet name="II.8Post Fiscal" sheetId="22" r:id="rId21"/>
    <sheet name="APARTADO III INF. PROGRAMATICOS" sheetId="23" r:id="rId22"/>
    <sheet name="III.1CProg" sheetId="24" r:id="rId23"/>
    <sheet name="III.2PYP" sheetId="25" r:id="rId24"/>
    <sheet name="III.3IR" sheetId="26" r:id="rId25"/>
    <sheet name="APARTADO IV ANEXOS" sheetId="27" r:id="rId26"/>
    <sheet name="IV.1BMue" sheetId="28" r:id="rId27"/>
    <sheet name="IV.2BInmu" sheetId="29" r:id="rId28"/>
    <sheet name="IV.3Rel Cta Banc" sheetId="30" r:id="rId29"/>
    <sheet name="IV.4Esq. Bur" sheetId="31" r:id="rId30"/>
  </sheets>
  <definedNames>
    <definedName name="_xlnm.Print_Area" localSheetId="2">'1.EA'!$A$1:$H$83</definedName>
    <definedName name="_xlnm.Print_Area" localSheetId="3">'2.ESF'!$A$1:$M$66</definedName>
    <definedName name="_xlnm.Print_Area" localSheetId="4">'3.ECSF'!$A$1:$G$70</definedName>
    <definedName name="_xlnm.Print_Area" localSheetId="5">'4.EAA'!$A$1:$J$38</definedName>
    <definedName name="_xlnm.Print_Area" localSheetId="7">'6.EVHP'!$A$1:$J$50</definedName>
    <definedName name="_xlnm.Print_Area" localSheetId="8">'7.EFE'!$A$1:$I$74</definedName>
    <definedName name="_xlnm.Print_Area" localSheetId="9">'8.IPC'!$A$1:$F$20</definedName>
    <definedName name="_xlnm.Print_Area" localSheetId="10">'9. Efec. Equiv. VA EN NOTAS'!$B$1:$I$21</definedName>
    <definedName name="_xlnm.Print_Area" localSheetId="11">'9. V) concilia VA EN NOTAS'!$B$2:$H$41</definedName>
    <definedName name="_xlnm.Print_Area" localSheetId="1">'APARTADO I INF. CONTABLE'!$A$1:$E$17</definedName>
    <definedName name="_xlnm.Print_Area" localSheetId="15">II.3COG!$A$2:$J$93</definedName>
    <definedName name="_xlnm.Print_Area" localSheetId="19">II.7Int!$A$1:$D$33</definedName>
    <definedName name="_xlnm.Print_Area" localSheetId="26">IV.1BMue!$A$1:$C$32</definedName>
    <definedName name="_xlnm.Print_Area" localSheetId="27">IV.2BInmu!$A$1:$C$33</definedName>
    <definedName name="_xlnm.Print_Titles" localSheetId="15">II.3COG!$2:$10</definedName>
  </definedNames>
  <calcPr calcId="162913"/>
</workbook>
</file>

<file path=xl/calcChain.xml><?xml version="1.0" encoding="utf-8"?>
<calcChain xmlns="http://schemas.openxmlformats.org/spreadsheetml/2006/main">
  <c r="F5" i="13" l="1"/>
  <c r="D5" i="13"/>
  <c r="E26" i="1"/>
  <c r="H57" i="7" l="1"/>
  <c r="H56" i="7" s="1"/>
  <c r="H52" i="7"/>
  <c r="H51" i="7" s="1"/>
  <c r="H44" i="7"/>
  <c r="F17" i="2"/>
  <c r="F67" i="1"/>
  <c r="F59" i="1"/>
  <c r="F52" i="1"/>
  <c r="F47" i="1"/>
  <c r="F36" i="1"/>
  <c r="F31" i="1"/>
  <c r="F26" i="1"/>
  <c r="F21" i="1" s="1"/>
  <c r="F17" i="1"/>
  <c r="A9" i="14" l="1"/>
  <c r="A9" i="23" s="1"/>
  <c r="A9" i="27" s="1"/>
  <c r="B1" i="2"/>
  <c r="B1" i="3" s="1"/>
  <c r="B1" i="4" s="1"/>
  <c r="B1" i="5" s="1"/>
  <c r="B1" i="6" s="1"/>
  <c r="A7" i="32"/>
  <c r="B1" i="8" l="1"/>
  <c r="B1" i="15" s="1"/>
  <c r="B1" i="16" s="1"/>
  <c r="B1" i="17" s="1"/>
  <c r="B1" i="18" s="1"/>
  <c r="B1" i="19" s="1"/>
  <c r="B1" i="20" s="1"/>
  <c r="B1" i="21" s="1"/>
  <c r="B1" i="22" s="1"/>
  <c r="B1" i="24" s="1"/>
  <c r="A1" i="25" s="1"/>
  <c r="A1" i="26" s="1"/>
  <c r="A1" i="28" s="1"/>
  <c r="A1" i="29" s="1"/>
  <c r="B1" i="7"/>
  <c r="A1" i="31" l="1"/>
  <c r="B1" i="30"/>
  <c r="H58" i="17"/>
  <c r="H50" i="17" l="1"/>
  <c r="H31" i="17"/>
  <c r="H34" i="17"/>
  <c r="H35" i="17"/>
  <c r="H37" i="17"/>
  <c r="H21" i="17"/>
  <c r="H22" i="17"/>
  <c r="H23" i="17"/>
  <c r="H24" i="17"/>
  <c r="H25" i="17"/>
  <c r="H26" i="17"/>
  <c r="H27" i="17"/>
  <c r="H28" i="17"/>
  <c r="H20" i="17"/>
  <c r="H13" i="17"/>
  <c r="H14" i="17"/>
  <c r="H16" i="17"/>
  <c r="H17" i="17"/>
  <c r="H18" i="17"/>
  <c r="H12" i="17"/>
  <c r="E15" i="24"/>
  <c r="I17" i="15"/>
  <c r="H29" i="17" l="1"/>
  <c r="D99" i="2" l="1"/>
  <c r="D104" i="1"/>
  <c r="F3" i="13" l="1"/>
  <c r="H6" i="7"/>
  <c r="F6" i="2"/>
  <c r="F6" i="1"/>
  <c r="C11" i="12" l="1"/>
  <c r="C12" i="12"/>
  <c r="C13" i="12"/>
  <c r="J20" i="15" l="1"/>
  <c r="J14" i="15"/>
  <c r="F22" i="15"/>
  <c r="H22" i="15"/>
  <c r="I22" i="15"/>
  <c r="E22" i="15"/>
  <c r="J42" i="15"/>
  <c r="J41" i="15" s="1"/>
  <c r="I41" i="15"/>
  <c r="E41" i="15"/>
  <c r="I28" i="15"/>
  <c r="H28" i="15"/>
  <c r="F28" i="15"/>
  <c r="E28" i="15"/>
  <c r="G34" i="15"/>
  <c r="J15" i="15"/>
  <c r="G15" i="15"/>
  <c r="H32" i="12"/>
  <c r="H9" i="12"/>
  <c r="G41" i="12" s="1"/>
  <c r="D17" i="12"/>
  <c r="D9" i="12"/>
  <c r="H12" i="13"/>
  <c r="B4" i="8"/>
  <c r="E17" i="1"/>
  <c r="E8" i="1"/>
  <c r="B4" i="3"/>
  <c r="B6" i="32" l="1"/>
  <c r="B2" i="1" s="1"/>
  <c r="H40" i="6" l="1"/>
  <c r="H39" i="6"/>
  <c r="H22" i="6"/>
  <c r="H20" i="6" s="1"/>
  <c r="H21" i="6"/>
  <c r="G35" i="6"/>
  <c r="G36" i="6"/>
  <c r="G34" i="6"/>
  <c r="F33" i="6"/>
  <c r="F31" i="6" s="1"/>
  <c r="F17" i="6"/>
  <c r="F16" i="6"/>
  <c r="F18" i="6"/>
  <c r="F15" i="6"/>
  <c r="F13" i="6" l="1"/>
  <c r="F24" i="6" s="1"/>
  <c r="F42" i="6" s="1"/>
  <c r="I39" i="6"/>
  <c r="I40" i="6"/>
  <c r="H38" i="6"/>
  <c r="I38" i="6" s="1"/>
  <c r="I36" i="6"/>
  <c r="I21" i="6"/>
  <c r="I22" i="6"/>
  <c r="I18" i="6"/>
  <c r="I20" i="6" l="1"/>
  <c r="H24" i="6"/>
  <c r="I84" i="2"/>
  <c r="I12" i="13"/>
  <c r="K6" i="2"/>
  <c r="J6" i="2"/>
  <c r="B8" i="32"/>
  <c r="B10" i="14" s="1"/>
  <c r="H42" i="6" l="1"/>
  <c r="E31" i="2"/>
  <c r="E17" i="2"/>
  <c r="B10" i="27" l="1"/>
  <c r="H22" i="18" l="1"/>
  <c r="G22" i="18"/>
  <c r="E22" i="18"/>
  <c r="D22" i="18"/>
  <c r="F18" i="18"/>
  <c r="I18" i="18" s="1"/>
  <c r="F20" i="18"/>
  <c r="I20" i="18" s="1"/>
  <c r="A4" i="31" l="1"/>
  <c r="A5" i="29"/>
  <c r="B5" i="30" s="1"/>
  <c r="B10" i="23"/>
  <c r="C33" i="29"/>
  <c r="E33" i="29" s="1"/>
  <c r="C32" i="28"/>
  <c r="D32" i="28" s="1"/>
  <c r="G39" i="24"/>
  <c r="J39" i="24" s="1"/>
  <c r="G38" i="24"/>
  <c r="J38" i="24" s="1"/>
  <c r="G37" i="24"/>
  <c r="J37" i="24" s="1"/>
  <c r="G36" i="24"/>
  <c r="J36" i="24" s="1"/>
  <c r="I35" i="24"/>
  <c r="H35" i="24"/>
  <c r="F35" i="24"/>
  <c r="E35" i="24"/>
  <c r="G34" i="24"/>
  <c r="J34" i="24" s="1"/>
  <c r="G33" i="24"/>
  <c r="J33" i="24" s="1"/>
  <c r="G32" i="24"/>
  <c r="J32" i="24" s="1"/>
  <c r="G31" i="24"/>
  <c r="J31" i="24" s="1"/>
  <c r="I30" i="24"/>
  <c r="H30" i="24"/>
  <c r="F30" i="24"/>
  <c r="E30" i="24"/>
  <c r="G29" i="24"/>
  <c r="J29" i="24" s="1"/>
  <c r="G28" i="24"/>
  <c r="J28" i="24" s="1"/>
  <c r="I27" i="24"/>
  <c r="H27" i="24"/>
  <c r="F27" i="24"/>
  <c r="E27" i="24"/>
  <c r="G26" i="24"/>
  <c r="J26" i="24" s="1"/>
  <c r="G25" i="24"/>
  <c r="J25" i="24" s="1"/>
  <c r="G24" i="24"/>
  <c r="J24" i="24" s="1"/>
  <c r="I23" i="24"/>
  <c r="H23" i="24"/>
  <c r="F23" i="24"/>
  <c r="E23" i="24"/>
  <c r="G22" i="24"/>
  <c r="J22" i="24" s="1"/>
  <c r="G21" i="24"/>
  <c r="J21" i="24" s="1"/>
  <c r="G20" i="24"/>
  <c r="J20" i="24" s="1"/>
  <c r="G19" i="24"/>
  <c r="J19" i="24" s="1"/>
  <c r="G18" i="24"/>
  <c r="J18" i="24" s="1"/>
  <c r="G17" i="24"/>
  <c r="J17" i="24" s="1"/>
  <c r="G16" i="24"/>
  <c r="J16" i="24" s="1"/>
  <c r="G15" i="24"/>
  <c r="J15" i="24" s="1"/>
  <c r="I14" i="24"/>
  <c r="H14" i="24"/>
  <c r="F14" i="24"/>
  <c r="E14" i="24"/>
  <c r="G13" i="24"/>
  <c r="J13" i="24" s="1"/>
  <c r="G12" i="24"/>
  <c r="J12" i="24" s="1"/>
  <c r="I11" i="24"/>
  <c r="H11" i="24"/>
  <c r="F11" i="24"/>
  <c r="E11" i="24"/>
  <c r="D31" i="21"/>
  <c r="C31" i="21"/>
  <c r="D19" i="21"/>
  <c r="C19" i="21"/>
  <c r="F31" i="20"/>
  <c r="F33" i="20" s="1"/>
  <c r="D31" i="20"/>
  <c r="H30" i="20"/>
  <c r="H29" i="20"/>
  <c r="H28" i="20"/>
  <c r="H27" i="20"/>
  <c r="H26" i="20"/>
  <c r="H25" i="20"/>
  <c r="H24" i="20"/>
  <c r="H23" i="20"/>
  <c r="F19" i="20"/>
  <c r="D19" i="20"/>
  <c r="H18" i="20"/>
  <c r="H17" i="20"/>
  <c r="H16" i="20"/>
  <c r="H15" i="20"/>
  <c r="H14" i="20"/>
  <c r="H13" i="20"/>
  <c r="H12" i="20"/>
  <c r="H11" i="20"/>
  <c r="H10" i="20"/>
  <c r="F46" i="19"/>
  <c r="I46" i="19" s="1"/>
  <c r="F45" i="19"/>
  <c r="I45" i="19" s="1"/>
  <c r="F44" i="19"/>
  <c r="I44" i="19" s="1"/>
  <c r="F43" i="19"/>
  <c r="I43" i="19" s="1"/>
  <c r="H42" i="19"/>
  <c r="G42" i="19"/>
  <c r="E42" i="19"/>
  <c r="D42" i="19"/>
  <c r="F40" i="19"/>
  <c r="I40" i="19" s="1"/>
  <c r="F39" i="19"/>
  <c r="I39" i="19" s="1"/>
  <c r="F38" i="19"/>
  <c r="I38" i="19" s="1"/>
  <c r="F37" i="19"/>
  <c r="I37" i="19" s="1"/>
  <c r="F36" i="19"/>
  <c r="I36" i="19" s="1"/>
  <c r="F35" i="19"/>
  <c r="I35" i="19" s="1"/>
  <c r="F34" i="19"/>
  <c r="I34" i="19" s="1"/>
  <c r="F33" i="19"/>
  <c r="I33" i="19" s="1"/>
  <c r="F32" i="19"/>
  <c r="I32" i="19" s="1"/>
  <c r="H31" i="19"/>
  <c r="G31" i="19"/>
  <c r="E31" i="19"/>
  <c r="D31" i="19"/>
  <c r="F29" i="19"/>
  <c r="I29" i="19" s="1"/>
  <c r="F28" i="19"/>
  <c r="I28" i="19" s="1"/>
  <c r="F27" i="19"/>
  <c r="I27" i="19" s="1"/>
  <c r="F26" i="19"/>
  <c r="I26" i="19" s="1"/>
  <c r="F25" i="19"/>
  <c r="I25" i="19" s="1"/>
  <c r="F24" i="19"/>
  <c r="I24" i="19" s="1"/>
  <c r="F23" i="19"/>
  <c r="I23" i="19" s="1"/>
  <c r="H22" i="19"/>
  <c r="G22" i="19"/>
  <c r="E22" i="19"/>
  <c r="D22" i="19"/>
  <c r="F20" i="19"/>
  <c r="I20" i="19" s="1"/>
  <c r="F19" i="19"/>
  <c r="I19" i="19" s="1"/>
  <c r="F18" i="19"/>
  <c r="I18" i="19" s="1"/>
  <c r="F17" i="19"/>
  <c r="I17" i="19" s="1"/>
  <c r="F16" i="19"/>
  <c r="I16" i="19" s="1"/>
  <c r="F15" i="19"/>
  <c r="I15" i="19" s="1"/>
  <c r="F14" i="19"/>
  <c r="F13" i="19"/>
  <c r="I13" i="19" s="1"/>
  <c r="H12" i="19"/>
  <c r="G12" i="19"/>
  <c r="E12" i="19"/>
  <c r="D12" i="19"/>
  <c r="F16" i="18"/>
  <c r="F14" i="18"/>
  <c r="I14" i="18" s="1"/>
  <c r="F12" i="18"/>
  <c r="I12" i="18" s="1"/>
  <c r="F82" i="17"/>
  <c r="I82" i="17" s="1"/>
  <c r="F81" i="17"/>
  <c r="I81" i="17" s="1"/>
  <c r="F80" i="17"/>
  <c r="I80" i="17" s="1"/>
  <c r="F79" i="17"/>
  <c r="I79" i="17" s="1"/>
  <c r="F78" i="17"/>
  <c r="I78" i="17" s="1"/>
  <c r="K77" i="17"/>
  <c r="K78" i="17" s="1"/>
  <c r="K79" i="17" s="1"/>
  <c r="K80" i="17" s="1"/>
  <c r="K81" i="17" s="1"/>
  <c r="K82" i="17" s="1"/>
  <c r="F77" i="17"/>
  <c r="I77" i="17" s="1"/>
  <c r="F76" i="17"/>
  <c r="I76" i="17" s="1"/>
  <c r="H75" i="17"/>
  <c r="G75" i="17"/>
  <c r="E75" i="17"/>
  <c r="D75" i="17"/>
  <c r="F74" i="17"/>
  <c r="I74" i="17" s="1"/>
  <c r="F73" i="17"/>
  <c r="I73" i="17" s="1"/>
  <c r="F72" i="17"/>
  <c r="I72" i="17" s="1"/>
  <c r="H71" i="17"/>
  <c r="G71" i="17"/>
  <c r="E71" i="17"/>
  <c r="D71" i="17"/>
  <c r="F70" i="17"/>
  <c r="I70" i="17" s="1"/>
  <c r="I69" i="17"/>
  <c r="F69" i="17"/>
  <c r="F68" i="17"/>
  <c r="I68" i="17" s="1"/>
  <c r="F67" i="17"/>
  <c r="I67" i="17" s="1"/>
  <c r="F66" i="17"/>
  <c r="I66" i="17" s="1"/>
  <c r="F65" i="17"/>
  <c r="I65" i="17" s="1"/>
  <c r="F64" i="17"/>
  <c r="I64" i="17" s="1"/>
  <c r="H63" i="17"/>
  <c r="G63" i="17"/>
  <c r="E63" i="17"/>
  <c r="D63" i="17"/>
  <c r="F63" i="17" s="1"/>
  <c r="I63" i="17" s="1"/>
  <c r="F62" i="17"/>
  <c r="I62" i="17" s="1"/>
  <c r="F61" i="17"/>
  <c r="I61" i="17" s="1"/>
  <c r="F60" i="17"/>
  <c r="I60" i="17" s="1"/>
  <c r="H59" i="17"/>
  <c r="G59" i="17"/>
  <c r="E59" i="17"/>
  <c r="F59" i="17" s="1"/>
  <c r="D59" i="17"/>
  <c r="F58" i="17"/>
  <c r="I58" i="17" s="1"/>
  <c r="F57" i="17"/>
  <c r="I57" i="17" s="1"/>
  <c r="F56" i="17"/>
  <c r="I56" i="17" s="1"/>
  <c r="F55" i="17"/>
  <c r="I55" i="17" s="1"/>
  <c r="F54" i="17"/>
  <c r="I54" i="17" s="1"/>
  <c r="F53" i="17"/>
  <c r="I53" i="17" s="1"/>
  <c r="F52" i="17"/>
  <c r="I52" i="17" s="1"/>
  <c r="K51" i="17"/>
  <c r="K52" i="17" s="1"/>
  <c r="K53" i="17" s="1"/>
  <c r="K54" i="17" s="1"/>
  <c r="K55" i="17" s="1"/>
  <c r="K56" i="17" s="1"/>
  <c r="K57" i="17" s="1"/>
  <c r="K58" i="17" s="1"/>
  <c r="I51" i="17"/>
  <c r="F51" i="17"/>
  <c r="F50" i="17"/>
  <c r="I50" i="17" s="1"/>
  <c r="H49" i="17"/>
  <c r="G49" i="17"/>
  <c r="E49" i="17"/>
  <c r="D49" i="17"/>
  <c r="F48" i="17"/>
  <c r="I48" i="17" s="1"/>
  <c r="F47" i="17"/>
  <c r="I47" i="17" s="1"/>
  <c r="F46" i="17"/>
  <c r="I46" i="17" s="1"/>
  <c r="F45" i="17"/>
  <c r="I45" i="17" s="1"/>
  <c r="F44" i="17"/>
  <c r="I44" i="17" s="1"/>
  <c r="F43" i="17"/>
  <c r="I43" i="17" s="1"/>
  <c r="F42" i="17"/>
  <c r="I42" i="17" s="1"/>
  <c r="K41" i="17"/>
  <c r="K42" i="17" s="1"/>
  <c r="K43" i="17" s="1"/>
  <c r="K44" i="17" s="1"/>
  <c r="K45" i="17" s="1"/>
  <c r="K46" i="17" s="1"/>
  <c r="K47" i="17" s="1"/>
  <c r="K48" i="17" s="1"/>
  <c r="F41" i="17"/>
  <c r="I41" i="17" s="1"/>
  <c r="F40" i="17"/>
  <c r="I40" i="17" s="1"/>
  <c r="H39" i="17"/>
  <c r="G39" i="17"/>
  <c r="E39" i="17"/>
  <c r="D39" i="17"/>
  <c r="F38" i="17"/>
  <c r="I38" i="17" s="1"/>
  <c r="F37" i="17"/>
  <c r="I37" i="17" s="1"/>
  <c r="F36" i="17"/>
  <c r="I36" i="17" s="1"/>
  <c r="F35" i="17"/>
  <c r="I35" i="17" s="1"/>
  <c r="F34" i="17"/>
  <c r="I34" i="17" s="1"/>
  <c r="F33" i="17"/>
  <c r="I33" i="17" s="1"/>
  <c r="F32" i="17"/>
  <c r="I32" i="17" s="1"/>
  <c r="K31" i="17"/>
  <c r="K32" i="17" s="1"/>
  <c r="K33" i="17" s="1"/>
  <c r="K34" i="17" s="1"/>
  <c r="K35" i="17" s="1"/>
  <c r="K36" i="17" s="1"/>
  <c r="K37" i="17" s="1"/>
  <c r="K38" i="17" s="1"/>
  <c r="F31" i="17"/>
  <c r="I31" i="17" s="1"/>
  <c r="F30" i="17"/>
  <c r="I30" i="17" s="1"/>
  <c r="G29" i="17"/>
  <c r="E29" i="17"/>
  <c r="D29" i="17"/>
  <c r="F28" i="17"/>
  <c r="I28" i="17" s="1"/>
  <c r="F27" i="17"/>
  <c r="I27" i="17" s="1"/>
  <c r="F26" i="17"/>
  <c r="I26" i="17" s="1"/>
  <c r="F25" i="17"/>
  <c r="I25" i="17" s="1"/>
  <c r="F24" i="17"/>
  <c r="I24" i="17" s="1"/>
  <c r="F23" i="17"/>
  <c r="I23" i="17" s="1"/>
  <c r="F22" i="17"/>
  <c r="I22" i="17" s="1"/>
  <c r="F21" i="17"/>
  <c r="I21" i="17" s="1"/>
  <c r="F20" i="17"/>
  <c r="I20" i="17" s="1"/>
  <c r="H19" i="17"/>
  <c r="G19" i="17"/>
  <c r="E19" i="17"/>
  <c r="D19" i="17"/>
  <c r="F18" i="17"/>
  <c r="I18" i="17" s="1"/>
  <c r="F17" i="17"/>
  <c r="I17" i="17" s="1"/>
  <c r="F16" i="17"/>
  <c r="I16" i="17" s="1"/>
  <c r="K15" i="17"/>
  <c r="K16" i="17" s="1"/>
  <c r="K17" i="17" s="1"/>
  <c r="K18" i="17" s="1"/>
  <c r="F15" i="17"/>
  <c r="I15" i="17" s="1"/>
  <c r="F14" i="17"/>
  <c r="I14" i="17" s="1"/>
  <c r="F13" i="17"/>
  <c r="I13" i="17" s="1"/>
  <c r="F12" i="17"/>
  <c r="I12" i="17" s="1"/>
  <c r="H11" i="17"/>
  <c r="G11" i="17"/>
  <c r="E11" i="17"/>
  <c r="D11" i="17"/>
  <c r="H22" i="16"/>
  <c r="G22" i="16"/>
  <c r="E22" i="16"/>
  <c r="D22" i="16"/>
  <c r="I20" i="16"/>
  <c r="F20" i="16"/>
  <c r="F19" i="16"/>
  <c r="I19" i="16" s="1"/>
  <c r="F18" i="16"/>
  <c r="I18" i="16" s="1"/>
  <c r="F17" i="16"/>
  <c r="I17" i="16" s="1"/>
  <c r="F16" i="16"/>
  <c r="I16" i="16" s="1"/>
  <c r="F15" i="16"/>
  <c r="I15" i="16" s="1"/>
  <c r="F14" i="16"/>
  <c r="I14" i="16" s="1"/>
  <c r="F13" i="16"/>
  <c r="I13" i="16" s="1"/>
  <c r="F12" i="16"/>
  <c r="I12" i="16" s="1"/>
  <c r="G42" i="15"/>
  <c r="G41" i="15" s="1"/>
  <c r="F29" i="22"/>
  <c r="F33" i="22" s="1"/>
  <c r="H41" i="15"/>
  <c r="E29" i="22" s="1"/>
  <c r="E33" i="22" s="1"/>
  <c r="F41" i="15"/>
  <c r="D29" i="22"/>
  <c r="D33" i="22" s="1"/>
  <c r="I40" i="15"/>
  <c r="H40" i="15"/>
  <c r="F40" i="15"/>
  <c r="E40" i="15"/>
  <c r="I39" i="15"/>
  <c r="H39" i="15"/>
  <c r="F39" i="15"/>
  <c r="F37" i="15" s="1"/>
  <c r="F44" i="15" s="1"/>
  <c r="E39" i="15"/>
  <c r="J38" i="15"/>
  <c r="G38" i="15"/>
  <c r="J36" i="15"/>
  <c r="G36" i="15"/>
  <c r="J35" i="15"/>
  <c r="G35" i="15"/>
  <c r="E10" i="22"/>
  <c r="D10" i="22"/>
  <c r="G33" i="15"/>
  <c r="J32" i="15"/>
  <c r="G32" i="15"/>
  <c r="J31" i="15"/>
  <c r="G31" i="15"/>
  <c r="J29" i="15"/>
  <c r="G29" i="15"/>
  <c r="G20" i="15"/>
  <c r="J19" i="15"/>
  <c r="G19" i="15"/>
  <c r="J18" i="15"/>
  <c r="G18" i="15"/>
  <c r="J17" i="15"/>
  <c r="G17" i="15"/>
  <c r="G39" i="15" s="1"/>
  <c r="G16" i="15"/>
  <c r="G14" i="15"/>
  <c r="J13" i="15"/>
  <c r="G13" i="15"/>
  <c r="J12" i="15"/>
  <c r="G12" i="15"/>
  <c r="J11" i="15"/>
  <c r="G11" i="15"/>
  <c r="F71" i="17" l="1"/>
  <c r="I71" i="17" s="1"/>
  <c r="C33" i="21"/>
  <c r="I59" i="17"/>
  <c r="H48" i="19"/>
  <c r="H50" i="19" s="1"/>
  <c r="G30" i="24"/>
  <c r="J30" i="24" s="1"/>
  <c r="F39" i="17"/>
  <c r="I39" i="17" s="1"/>
  <c r="H83" i="17"/>
  <c r="G83" i="17"/>
  <c r="F19" i="17"/>
  <c r="I19" i="17" s="1"/>
  <c r="F11" i="17"/>
  <c r="I11" i="17" s="1"/>
  <c r="F41" i="24"/>
  <c r="G14" i="24"/>
  <c r="J14" i="24" s="1"/>
  <c r="G48" i="19"/>
  <c r="G50" i="19" s="1"/>
  <c r="F22" i="18"/>
  <c r="G23" i="24"/>
  <c r="J23" i="24" s="1"/>
  <c r="G27" i="24"/>
  <c r="J27" i="24" s="1"/>
  <c r="G35" i="24"/>
  <c r="J35" i="24" s="1"/>
  <c r="H41" i="24"/>
  <c r="D33" i="21"/>
  <c r="F22" i="19"/>
  <c r="I22" i="19" s="1"/>
  <c r="F31" i="19"/>
  <c r="I31" i="19" s="1"/>
  <c r="F49" i="17"/>
  <c r="I49" i="17" s="1"/>
  <c r="H23" i="18"/>
  <c r="F15" i="22"/>
  <c r="F13" i="22" s="1"/>
  <c r="E23" i="18"/>
  <c r="G23" i="18"/>
  <c r="D23" i="18"/>
  <c r="H37" i="15"/>
  <c r="H44" i="15" s="1"/>
  <c r="I37" i="15"/>
  <c r="I44" i="15" s="1"/>
  <c r="E37" i="15"/>
  <c r="E44" i="15" s="1"/>
  <c r="D48" i="19"/>
  <c r="D50" i="19" s="1"/>
  <c r="F42" i="19"/>
  <c r="I42" i="19" s="1"/>
  <c r="I16" i="18"/>
  <c r="I22" i="18" s="1"/>
  <c r="F75" i="17"/>
  <c r="I75" i="17" s="1"/>
  <c r="D83" i="17"/>
  <c r="D85" i="17" s="1"/>
  <c r="G40" i="15"/>
  <c r="G37" i="15" s="1"/>
  <c r="G22" i="15"/>
  <c r="G28" i="15"/>
  <c r="J39" i="15"/>
  <c r="J16" i="15"/>
  <c r="J22" i="15" s="1"/>
  <c r="J33" i="15"/>
  <c r="F10" i="22"/>
  <c r="D11" i="22"/>
  <c r="D9" i="22" s="1"/>
  <c r="F29" i="17"/>
  <c r="I29" i="17" s="1"/>
  <c r="J40" i="15"/>
  <c r="D15" i="22"/>
  <c r="D13" i="22" s="1"/>
  <c r="I41" i="24"/>
  <c r="D33" i="20"/>
  <c r="H19" i="20"/>
  <c r="E41" i="24"/>
  <c r="E43" i="24" s="1"/>
  <c r="G11" i="24"/>
  <c r="J34" i="15"/>
  <c r="F22" i="16"/>
  <c r="E15" i="22"/>
  <c r="E13" i="22" s="1"/>
  <c r="E48" i="19"/>
  <c r="E50" i="19" s="1"/>
  <c r="I22" i="16"/>
  <c r="E83" i="17"/>
  <c r="F12" i="19"/>
  <c r="I14" i="19"/>
  <c r="I12" i="19" s="1"/>
  <c r="H31" i="20"/>
  <c r="H33" i="20" l="1"/>
  <c r="J28" i="15"/>
  <c r="G44" i="15"/>
  <c r="H85" i="17"/>
  <c r="G85" i="17"/>
  <c r="E85" i="17"/>
  <c r="H43" i="24"/>
  <c r="I43" i="24"/>
  <c r="F43" i="24"/>
  <c r="I23" i="18"/>
  <c r="D17" i="22"/>
  <c r="D21" i="22" s="1"/>
  <c r="D25" i="22" s="1"/>
  <c r="J37" i="15"/>
  <c r="J44" i="15" s="1"/>
  <c r="I48" i="19"/>
  <c r="I50" i="19" s="1"/>
  <c r="F48" i="19"/>
  <c r="F50" i="19" s="1"/>
  <c r="F83" i="17"/>
  <c r="F23" i="18"/>
  <c r="E11" i="22"/>
  <c r="E9" i="22" s="1"/>
  <c r="E17" i="22" s="1"/>
  <c r="F11" i="22"/>
  <c r="F9" i="22" s="1"/>
  <c r="F17" i="22" s="1"/>
  <c r="I83" i="17"/>
  <c r="I85" i="17" s="1"/>
  <c r="F23" i="16"/>
  <c r="G41" i="24"/>
  <c r="J11" i="24"/>
  <c r="J41" i="24" s="1"/>
  <c r="J43" i="24" s="1"/>
  <c r="F85" i="17" l="1"/>
  <c r="G43" i="24"/>
  <c r="F21" i="22"/>
  <c r="F25" i="22" s="1"/>
  <c r="E21" i="22"/>
  <c r="E25" i="22" s="1"/>
  <c r="B4" i="7"/>
  <c r="B5" i="15" s="1"/>
  <c r="B6" i="16" s="1"/>
  <c r="B6" i="17" s="1"/>
  <c r="B6" i="18" s="1"/>
  <c r="B6" i="19" s="1"/>
  <c r="B5" i="20" s="1"/>
  <c r="B5" i="21" s="1"/>
  <c r="B5" i="22" s="1"/>
  <c r="B5" i="24" s="1"/>
  <c r="B4" i="25" s="1"/>
  <c r="A4" i="26" s="1"/>
  <c r="B4" i="4"/>
  <c r="B4" i="5" s="1"/>
  <c r="B4" i="6" s="1"/>
  <c r="B2" i="2"/>
  <c r="B2" i="3"/>
  <c r="B2" i="4" s="1"/>
  <c r="B2" i="5" s="1"/>
  <c r="B2" i="6" s="1"/>
  <c r="B2" i="7" s="1"/>
  <c r="B2" i="8" s="1"/>
  <c r="B8" i="14" l="1"/>
  <c r="B8" i="27" s="1"/>
  <c r="B2" i="12"/>
  <c r="B3" i="15" l="1"/>
  <c r="B3" i="16" s="1"/>
  <c r="B3" i="17" s="1"/>
  <c r="B3" i="18" s="1"/>
  <c r="B3" i="19" s="1"/>
  <c r="B3" i="20" s="1"/>
  <c r="B3" i="21" s="1"/>
  <c r="B3" i="22" s="1"/>
  <c r="B8" i="23"/>
  <c r="B3" i="24" s="1"/>
  <c r="G11" i="4"/>
  <c r="F11" i="4"/>
  <c r="F20" i="4"/>
  <c r="G20" i="4"/>
  <c r="B6" i="26" l="1"/>
  <c r="B6" i="25"/>
  <c r="G65" i="7"/>
  <c r="B6" i="28" l="1"/>
  <c r="B6" i="29" s="1"/>
  <c r="B3" i="30" s="1"/>
  <c r="B6" i="31" s="1"/>
  <c r="F31" i="2"/>
  <c r="H21" i="7" l="1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G34" i="7"/>
  <c r="G35" i="7"/>
  <c r="G33" i="7"/>
  <c r="G25" i="7"/>
  <c r="G26" i="7"/>
  <c r="G27" i="7"/>
  <c r="G28" i="7"/>
  <c r="G29" i="7"/>
  <c r="G30" i="7"/>
  <c r="G31" i="7"/>
  <c r="G32" i="7"/>
  <c r="G24" i="7"/>
  <c r="G22" i="7"/>
  <c r="G23" i="7"/>
  <c r="G21" i="7"/>
  <c r="H10" i="7"/>
  <c r="H11" i="7"/>
  <c r="H12" i="7"/>
  <c r="H13" i="7"/>
  <c r="H14" i="7"/>
  <c r="H15" i="7"/>
  <c r="H16" i="7"/>
  <c r="H17" i="7"/>
  <c r="H18" i="7"/>
  <c r="G18" i="7"/>
  <c r="G17" i="7"/>
  <c r="G11" i="7"/>
  <c r="G12" i="7"/>
  <c r="G13" i="7"/>
  <c r="G14" i="7"/>
  <c r="G15" i="7"/>
  <c r="G16" i="7"/>
  <c r="G10" i="7"/>
  <c r="E63" i="3" l="1"/>
  <c r="F63" i="3" s="1"/>
  <c r="E62" i="3"/>
  <c r="F62" i="3" s="1"/>
  <c r="E56" i="3"/>
  <c r="F56" i="3" s="1"/>
  <c r="E57" i="3"/>
  <c r="F57" i="3" s="1"/>
  <c r="E58" i="3"/>
  <c r="F58" i="3" s="1"/>
  <c r="E59" i="3"/>
  <c r="F59" i="3" s="1"/>
  <c r="E51" i="3"/>
  <c r="E52" i="3"/>
  <c r="F52" i="3" s="1"/>
  <c r="E50" i="3"/>
  <c r="F50" i="3" s="1"/>
  <c r="E42" i="3"/>
  <c r="F42" i="3" s="1"/>
  <c r="E43" i="3"/>
  <c r="F43" i="3" s="1"/>
  <c r="E44" i="3"/>
  <c r="F44" i="3" s="1"/>
  <c r="E45" i="3"/>
  <c r="F45" i="3" s="1"/>
  <c r="E46" i="3"/>
  <c r="F46" i="3" s="1"/>
  <c r="E41" i="3"/>
  <c r="F41" i="3" s="1"/>
  <c r="E32" i="3"/>
  <c r="F32" i="3" s="1"/>
  <c r="E33" i="3"/>
  <c r="F33" i="3" s="1"/>
  <c r="E34" i="3"/>
  <c r="F34" i="3" s="1"/>
  <c r="E35" i="3"/>
  <c r="F35" i="3" s="1"/>
  <c r="E36" i="3"/>
  <c r="F36" i="3" s="1"/>
  <c r="E37" i="3"/>
  <c r="F37" i="3" s="1"/>
  <c r="E38" i="3"/>
  <c r="F38" i="3" s="1"/>
  <c r="E31" i="3"/>
  <c r="F31" i="3" s="1"/>
  <c r="E61" i="3" l="1"/>
  <c r="F61" i="3"/>
  <c r="E49" i="3"/>
  <c r="F51" i="3"/>
  <c r="F49" i="3" s="1"/>
  <c r="E40" i="3"/>
  <c r="F40" i="3"/>
  <c r="F30" i="3"/>
  <c r="E20" i="3"/>
  <c r="F20" i="3" s="1"/>
  <c r="E21" i="3"/>
  <c r="F21" i="3" s="1"/>
  <c r="E22" i="3"/>
  <c r="F22" i="3" s="1"/>
  <c r="E23" i="3"/>
  <c r="F23" i="3" s="1"/>
  <c r="E24" i="3"/>
  <c r="F24" i="3" s="1"/>
  <c r="E25" i="3"/>
  <c r="F25" i="3" s="1"/>
  <c r="E26" i="3"/>
  <c r="F26" i="3" s="1"/>
  <c r="E27" i="3"/>
  <c r="F27" i="3" s="1"/>
  <c r="E19" i="3"/>
  <c r="F19" i="3" s="1"/>
  <c r="E10" i="3"/>
  <c r="F10" i="3" s="1"/>
  <c r="E11" i="3"/>
  <c r="F11" i="3" s="1"/>
  <c r="E12" i="3"/>
  <c r="F12" i="3" s="1"/>
  <c r="E13" i="3"/>
  <c r="F13" i="3" s="1"/>
  <c r="E14" i="3"/>
  <c r="F14" i="3" s="1"/>
  <c r="E15" i="3"/>
  <c r="F15" i="3" s="1"/>
  <c r="E16" i="3"/>
  <c r="F16" i="3" s="1"/>
  <c r="E28" i="6"/>
  <c r="E29" i="6"/>
  <c r="E27" i="6"/>
  <c r="E11" i="6"/>
  <c r="E10" i="6"/>
  <c r="E8" i="6" s="1"/>
  <c r="E9" i="6"/>
  <c r="G57" i="7"/>
  <c r="G56" i="7" s="1"/>
  <c r="G52" i="7"/>
  <c r="G51" i="7" s="1"/>
  <c r="G44" i="7"/>
  <c r="H40" i="7"/>
  <c r="H48" i="7" s="1"/>
  <c r="G40" i="7"/>
  <c r="E22" i="4"/>
  <c r="E23" i="4"/>
  <c r="E24" i="4"/>
  <c r="E25" i="4"/>
  <c r="E26" i="4"/>
  <c r="E27" i="4"/>
  <c r="E28" i="4"/>
  <c r="E29" i="4"/>
  <c r="E21" i="4"/>
  <c r="E13" i="4"/>
  <c r="E14" i="4"/>
  <c r="E15" i="4"/>
  <c r="E16" i="4"/>
  <c r="E17" i="4"/>
  <c r="E18" i="4"/>
  <c r="E12" i="4"/>
  <c r="I8" i="6" l="1"/>
  <c r="E24" i="6"/>
  <c r="E20" i="4"/>
  <c r="E26" i="6"/>
  <c r="I26" i="6" s="1"/>
  <c r="G61" i="7"/>
  <c r="G48" i="7"/>
  <c r="H61" i="7"/>
  <c r="F18" i="3"/>
  <c r="F29" i="3"/>
  <c r="E18" i="3"/>
  <c r="E42" i="6" l="1"/>
  <c r="I131" i="2"/>
  <c r="I117" i="2"/>
  <c r="D114" i="2"/>
  <c r="I111" i="2"/>
  <c r="I100" i="2"/>
  <c r="I130" i="1"/>
  <c r="I122" i="1"/>
  <c r="I115" i="1"/>
  <c r="I110" i="1"/>
  <c r="D108" i="1"/>
  <c r="I99" i="1"/>
  <c r="I94" i="1"/>
  <c r="D94" i="1"/>
  <c r="I113" i="2" l="1"/>
  <c r="I38" i="5" s="1"/>
  <c r="I40" i="5" s="1"/>
  <c r="D116" i="2"/>
  <c r="D115" i="1"/>
  <c r="I133" i="1"/>
  <c r="I135" i="1" l="1"/>
  <c r="I125" i="2" s="1"/>
  <c r="K46" i="2"/>
  <c r="J46" i="2"/>
  <c r="K34" i="2"/>
  <c r="J34" i="2"/>
  <c r="K28" i="2"/>
  <c r="J28" i="2"/>
  <c r="K18" i="2"/>
  <c r="J18" i="2"/>
  <c r="K30" i="2" l="1"/>
  <c r="I123" i="2"/>
  <c r="I136" i="2" s="1"/>
  <c r="I138" i="2" s="1"/>
  <c r="I140" i="2" s="1"/>
  <c r="G14" i="6"/>
  <c r="J30" i="2"/>
  <c r="J38" i="5" s="1"/>
  <c r="J40" i="5" s="1"/>
  <c r="E67" i="1"/>
  <c r="E59" i="1"/>
  <c r="E52" i="1"/>
  <c r="E47" i="1"/>
  <c r="E36" i="1"/>
  <c r="E31" i="1"/>
  <c r="H19" i="7"/>
  <c r="E21" i="1"/>
  <c r="G19" i="7" s="1"/>
  <c r="G9" i="7" s="1"/>
  <c r="F8" i="1"/>
  <c r="F28" i="1" s="1"/>
  <c r="G13" i="6" l="1"/>
  <c r="G24" i="6" s="1"/>
  <c r="G33" i="6"/>
  <c r="H36" i="7"/>
  <c r="G36" i="7"/>
  <c r="E28" i="1"/>
  <c r="D7" i="12" s="1"/>
  <c r="D22" i="12" s="1"/>
  <c r="F70" i="1"/>
  <c r="E70" i="1"/>
  <c r="G43" i="12" s="1"/>
  <c r="F2" i="12"/>
  <c r="I24" i="6" l="1"/>
  <c r="E72" i="1"/>
  <c r="F72" i="1"/>
  <c r="F4" i="12"/>
  <c r="J40" i="2" l="1"/>
  <c r="G32" i="6" s="1"/>
  <c r="G31" i="6" s="1"/>
  <c r="G42" i="6" s="1"/>
  <c r="I42" i="6" s="1"/>
  <c r="H13" i="13"/>
  <c r="K40" i="2"/>
  <c r="K39" i="2" s="1"/>
  <c r="K50" i="2" s="1"/>
  <c r="K52" i="2" s="1"/>
  <c r="I13" i="13"/>
  <c r="D23" i="12"/>
  <c r="J39" i="2" l="1"/>
  <c r="J50" i="2" s="1"/>
  <c r="J52" i="2" s="1"/>
  <c r="E55" i="3"/>
  <c r="F55" i="3" s="1"/>
  <c r="F54" i="3" s="1"/>
  <c r="F48" i="3" s="1"/>
  <c r="E54" i="3" l="1"/>
  <c r="E48" i="3" s="1"/>
  <c r="H9" i="7"/>
  <c r="G20" i="7"/>
  <c r="G37" i="7" s="1"/>
  <c r="G63" i="7" s="1"/>
  <c r="G66" i="7" s="1"/>
  <c r="K66" i="7" s="1"/>
  <c r="H20" i="7"/>
  <c r="I9" i="6"/>
  <c r="I10" i="6"/>
  <c r="I11" i="6"/>
  <c r="I14" i="6"/>
  <c r="I15" i="6"/>
  <c r="I16" i="6"/>
  <c r="I17" i="6"/>
  <c r="I27" i="6"/>
  <c r="I28" i="6"/>
  <c r="I32" i="6"/>
  <c r="I34" i="6"/>
  <c r="I35" i="6"/>
  <c r="I11" i="5"/>
  <c r="J11" i="5"/>
  <c r="I16" i="5"/>
  <c r="J16" i="5"/>
  <c r="I25" i="5"/>
  <c r="J25" i="5"/>
  <c r="I30" i="5"/>
  <c r="J30" i="5"/>
  <c r="E11" i="4"/>
  <c r="G9" i="4"/>
  <c r="H12" i="4"/>
  <c r="H13" i="4"/>
  <c r="H14" i="4"/>
  <c r="H15" i="4"/>
  <c r="H16" i="4"/>
  <c r="H17" i="4"/>
  <c r="H18" i="4"/>
  <c r="H21" i="4"/>
  <c r="H22" i="4"/>
  <c r="H23" i="4"/>
  <c r="H24" i="4"/>
  <c r="H25" i="4"/>
  <c r="H26" i="4"/>
  <c r="H27" i="4"/>
  <c r="H28" i="4"/>
  <c r="H29" i="4"/>
  <c r="E9" i="3"/>
  <c r="F9" i="3"/>
  <c r="F8" i="3" s="1"/>
  <c r="I13" i="6" l="1"/>
  <c r="I22" i="5"/>
  <c r="I36" i="5"/>
  <c r="J22" i="5"/>
  <c r="I31" i="6"/>
  <c r="J36" i="5"/>
  <c r="I29" i="4"/>
  <c r="K29" i="4"/>
  <c r="I28" i="4"/>
  <c r="K28" i="4"/>
  <c r="I26" i="4"/>
  <c r="K26" i="4"/>
  <c r="I22" i="4"/>
  <c r="K22" i="4"/>
  <c r="I21" i="4"/>
  <c r="K21" i="4"/>
  <c r="I27" i="4"/>
  <c r="K27" i="4"/>
  <c r="I15" i="4"/>
  <c r="K15" i="4"/>
  <c r="I18" i="4"/>
  <c r="K18" i="4"/>
  <c r="I17" i="4"/>
  <c r="K17" i="4"/>
  <c r="I23" i="4"/>
  <c r="K23" i="4"/>
  <c r="I16" i="4"/>
  <c r="K16" i="4"/>
  <c r="I25" i="4"/>
  <c r="K25" i="4"/>
  <c r="I24" i="4"/>
  <c r="K24" i="4"/>
  <c r="I14" i="4"/>
  <c r="K14" i="4"/>
  <c r="I13" i="4"/>
  <c r="K13" i="4"/>
  <c r="I12" i="4"/>
  <c r="K12" i="4"/>
  <c r="H37" i="7"/>
  <c r="H63" i="7" s="1"/>
  <c r="H66" i="7" s="1"/>
  <c r="K65" i="7" s="1"/>
  <c r="E8" i="3"/>
  <c r="F9" i="4"/>
  <c r="E9" i="4"/>
  <c r="H20" i="4"/>
  <c r="K20" i="4" s="1"/>
  <c r="H11" i="4"/>
  <c r="K11" i="4" s="1"/>
  <c r="I33" i="6" l="1"/>
  <c r="I11" i="4"/>
  <c r="I20" i="4"/>
  <c r="H9" i="4"/>
  <c r="E30" i="3"/>
  <c r="E29" i="3" s="1"/>
  <c r="E33" i="2"/>
  <c r="N50" i="2" s="1"/>
  <c r="F33" i="2"/>
  <c r="N52" i="2" s="1"/>
  <c r="L42" i="6" l="1"/>
  <c r="I29" i="6"/>
  <c r="K9" i="4"/>
  <c r="I9" i="4"/>
</calcChain>
</file>

<file path=xl/sharedStrings.xml><?xml version="1.0" encoding="utf-8"?>
<sst xmlns="http://schemas.openxmlformats.org/spreadsheetml/2006/main" count="930" uniqueCount="526">
  <si>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</si>
  <si>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</si>
  <si>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</si>
  <si>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</si>
  <si>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</si>
  <si>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</si>
  <si>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</si>
  <si>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</si>
  <si>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</si>
  <si>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</si>
  <si>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</si>
  <si>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</si>
  <si>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</si>
  <si>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</si>
  <si>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</si>
  <si>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</si>
  <si>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</si>
  <si>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</si>
  <si>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</si>
  <si>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</si>
  <si>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</si>
  <si>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</si>
  <si>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</si>
  <si>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</si>
  <si>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</si>
  <si>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</si>
  <si>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</si>
  <si>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</si>
  <si>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</si>
  <si>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</si>
  <si>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</si>
  <si>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</si>
  <si>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</si>
  <si>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</si>
  <si>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</si>
  <si>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</si>
  <si>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</si>
  <si>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</si>
  <si>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</si>
  <si>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</si>
  <si>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</si>
  <si>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</si>
  <si>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</si>
  <si>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</si>
  <si>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</si>
  <si>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</si>
  <si>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</si>
  <si>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</si>
  <si>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</si>
  <si>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</si>
  <si>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</si>
  <si>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</si>
  <si>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</si>
  <si>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</si>
  <si>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</si>
  <si>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Transferencia, Asignaciones, Subsidios y Otras ayudas</t>
  </si>
  <si>
    <t>Transferencia, Asignaciones, Subsidios y Otras Ayudas</t>
  </si>
  <si>
    <t>Total del Pasivo y Hacienda Pública / Patrimonio</t>
  </si>
  <si>
    <t>Total Hacienda Pública/ Patrimonio</t>
  </si>
  <si>
    <t>Resultado por Tenencia de Activos no Monetarios</t>
  </si>
  <si>
    <t>Resultado por Posición Monetaria</t>
  </si>
  <si>
    <t>Exceso o Insuficiencia en la Actualización de la Hacienda Publica/Patrimonio</t>
  </si>
  <si>
    <t>Rectificaciones de Resultados de Ejercicios Anteriores</t>
  </si>
  <si>
    <t>Reservas</t>
  </si>
  <si>
    <t>Revalúos</t>
  </si>
  <si>
    <t>Resultados de Ejercicios Anteriores</t>
  </si>
  <si>
    <t>Resultados del Ejercicio (Ahorro / Desahorro)</t>
  </si>
  <si>
    <t>Hacienda Pública/Patrimonio Generado</t>
  </si>
  <si>
    <t>Actualización de la Hacienda Pública / Patrimonio</t>
  </si>
  <si>
    <t>Donaciones de Capital</t>
  </si>
  <si>
    <t>Hacienda Pública/Patrimonio Contribuido</t>
  </si>
  <si>
    <t>Total del Activo</t>
  </si>
  <si>
    <t>HACIENDA PÚBLICA/ PATRIMONIO</t>
  </si>
  <si>
    <t>Total de  Activos  No Circulantes</t>
  </si>
  <si>
    <t>Total del Pasivo</t>
  </si>
  <si>
    <t>Otros Activos no Circulantes</t>
  </si>
  <si>
    <t>Total de Pasivos No Circulantes</t>
  </si>
  <si>
    <t>Estimación por Pérdida o Deterioro de Activos no Circulantes</t>
  </si>
  <si>
    <t>Activos Diferidos</t>
  </si>
  <si>
    <t>Provisiones a Largo Plazo</t>
  </si>
  <si>
    <t>Depreciación, Deterioro y Amortización Acumulada de Bienes</t>
  </si>
  <si>
    <t>Fondos y Bienes de Terceros en Garantía y/o en Administración a Largo Plazo</t>
  </si>
  <si>
    <t>Activos Intangibles</t>
  </si>
  <si>
    <t>Pasivos Diferidos a Largo Plazo</t>
  </si>
  <si>
    <t>Bienes Muebles</t>
  </si>
  <si>
    <t>Deuda Pública a Largo Plazo</t>
  </si>
  <si>
    <t>Bienes Inmuebles, Infraestructura y Construcciones en Proceso</t>
  </si>
  <si>
    <t>Documentos por Pagar a Largo Plazo</t>
  </si>
  <si>
    <t>Derechos a Recibir Efectivo o Equivalentes a Largo Plazo</t>
  </si>
  <si>
    <t>Cuentas por Pagar a Largo Plazo</t>
  </si>
  <si>
    <t>Inversiones Financieras a Largo Plazo</t>
  </si>
  <si>
    <t>Pasivo No Circulante</t>
  </si>
  <si>
    <t>Activo No Circulante</t>
  </si>
  <si>
    <t>Total de Pasivos Circulantes</t>
  </si>
  <si>
    <t>Total de  Activos  Circulantes</t>
  </si>
  <si>
    <t>Otros Pasivos a Corto Plazo</t>
  </si>
  <si>
    <t>Provisiones a Corto Plazo</t>
  </si>
  <si>
    <t>Otros Activos  Circulantes</t>
  </si>
  <si>
    <t>Fondos y Bienes de Terceros en Garantía y/o Administración a Corto Plazo</t>
  </si>
  <si>
    <t>Estimación por Pérdida o Deterioro de Activos Circulantes</t>
  </si>
  <si>
    <t>Pasivos Diferidos a Corto Plazo</t>
  </si>
  <si>
    <t>Almacenes</t>
  </si>
  <si>
    <t>Títulos y Valores a Corto Plazo</t>
  </si>
  <si>
    <t xml:space="preserve">Inventarios </t>
  </si>
  <si>
    <t>Porción a Corto Plazo de la Deuda Pública a Largo Plazo</t>
  </si>
  <si>
    <t>Derechos a Recibir Bienes o Servicios</t>
  </si>
  <si>
    <t>Documentos por Pagar a Corto Plazo</t>
  </si>
  <si>
    <t>Derechos a Recibir Efectivo o Equivalentes</t>
  </si>
  <si>
    <t>Cuentas por Pagar a Corto Plazo</t>
  </si>
  <si>
    <t>Efectivo y Equivalentes</t>
  </si>
  <si>
    <t>Pasivo Circulante</t>
  </si>
  <si>
    <t>Activo Circulante</t>
  </si>
  <si>
    <t>PASIVO</t>
  </si>
  <si>
    <t xml:space="preserve"> ACTIVO </t>
  </si>
  <si>
    <t>Exceso o Insuficiencia en la Actualización de la Hacienda Pública/Patrimonio</t>
  </si>
  <si>
    <t>Aplicación</t>
  </si>
  <si>
    <t>Origen</t>
  </si>
  <si>
    <t xml:space="preserve">Bienes Muebles </t>
  </si>
  <si>
    <t xml:space="preserve"> </t>
  </si>
  <si>
    <t>(4-1)</t>
  </si>
  <si>
    <t>4 =(1+2-3)</t>
  </si>
  <si>
    <t>Variación del Periodo</t>
  </si>
  <si>
    <t>Saldo Final</t>
  </si>
  <si>
    <t>Abonos del Periodo</t>
  </si>
  <si>
    <t>Cargos del Periodo</t>
  </si>
  <si>
    <t>Saldo Inicial</t>
  </si>
  <si>
    <t xml:space="preserve">                Total de Deuda y Otros Pasivos</t>
  </si>
  <si>
    <t>Otros Pasivos</t>
  </si>
  <si>
    <t xml:space="preserve">                Subtotal a Largo Plazo</t>
  </si>
  <si>
    <t>Arrendamientos Financieros</t>
  </si>
  <si>
    <t>Títulos y Valores</t>
  </si>
  <si>
    <t>Deuda Bilateral</t>
  </si>
  <si>
    <t>Organismos Financieros Internacionales</t>
  </si>
  <si>
    <t>Deuda Externa</t>
  </si>
  <si>
    <t>Instituciones de Crédito</t>
  </si>
  <si>
    <t>Deuda Interna</t>
  </si>
  <si>
    <t xml:space="preserve">Largo Plazo           </t>
  </si>
  <si>
    <t xml:space="preserve">              Subtotal a Corto Plazo</t>
  </si>
  <si>
    <t xml:space="preserve">Corto Plazo               </t>
  </si>
  <si>
    <t>DEUDA PÚBLICA</t>
  </si>
  <si>
    <t>Saldo Final del Periodo</t>
  </si>
  <si>
    <t>Saldo Inicial del Periodo</t>
  </si>
  <si>
    <t>Institución o País Acreedor</t>
  </si>
  <si>
    <t xml:space="preserve">Moneda de Contratación  </t>
  </si>
  <si>
    <t>Denominación de las Deudas</t>
  </si>
  <si>
    <t xml:space="preserve">Revalúos  </t>
  </si>
  <si>
    <t>Resultados del Ejercicio (Ahorro/Desahorro)</t>
  </si>
  <si>
    <t>Actualización de la Hacienda Pública/Patrimonio</t>
  </si>
  <si>
    <t xml:space="preserve">Aportaciones </t>
  </si>
  <si>
    <t>TOTAL</t>
  </si>
  <si>
    <t>Hacienda Pública/Patrimonio Generado del Ejercicio</t>
  </si>
  <si>
    <t>Hacienda Pública/Patrimonio Generado de Ejercicios Anteriores</t>
  </si>
  <si>
    <t>Efectivo y Equivalentes al Efectivo al final del Ejercicio</t>
  </si>
  <si>
    <t>Efectivo y Equivalentes al Efectivo al inicio del Ejercicio</t>
  </si>
  <si>
    <t xml:space="preserve">Incremento/Disminución Neta en el Efectivo y Equivalentes al Efectivo </t>
  </si>
  <si>
    <t>Flujos Netos de Efectivo por Actividades de Operación</t>
  </si>
  <si>
    <t>Flujos netos de Efectivo por Actividades de Financiamiento</t>
  </si>
  <si>
    <t>Otras Aplicaciones de Operación</t>
  </si>
  <si>
    <t>Otras Aplicaciones de Financiamiento</t>
  </si>
  <si>
    <t xml:space="preserve">Participaciones </t>
  </si>
  <si>
    <t xml:space="preserve">   Externo</t>
  </si>
  <si>
    <t xml:space="preserve">   Interno</t>
  </si>
  <si>
    <t>Servicios de la Deuda</t>
  </si>
  <si>
    <t>Otros Orígenes de Financiamiento</t>
  </si>
  <si>
    <t xml:space="preserve">Subsidios y Subvenciones </t>
  </si>
  <si>
    <t>Transferencias al resto del Sector Público</t>
  </si>
  <si>
    <t>Endeudamiento Neto</t>
  </si>
  <si>
    <t>Servicios Personales</t>
  </si>
  <si>
    <t>Flujo de Efectivo de las Actividades de Financiamiento</t>
  </si>
  <si>
    <t>Otros Orígenes de Operación</t>
  </si>
  <si>
    <t>Flujos Netos de Efectivo por Actividades de Inversión</t>
  </si>
  <si>
    <t>Otras Aplicaciones de Inversión</t>
  </si>
  <si>
    <t>Otros Orígenes de Inversión</t>
  </si>
  <si>
    <t>Contribuciones de mejoras</t>
  </si>
  <si>
    <t>Cuotas y Aportaciones de Seguridad Social</t>
  </si>
  <si>
    <t xml:space="preserve">Flujos de Efectivo de las Actividades de Inversión </t>
  </si>
  <si>
    <t>Flujos de Efectivo de las Actividades de Operación</t>
  </si>
  <si>
    <t>Bajo protesta de decir verdad declaramos que los Estados Financieros y sus Notas son razonablemente correctos y responsabilidad del emisor.</t>
  </si>
  <si>
    <t>Informe sobre Pasivos Contingentes</t>
  </si>
  <si>
    <t>Bajo protesta de decir verdad declaramos que los Estados Financieros y sus Notas son razonablemente correctos y son responsabilidad del emisor.</t>
  </si>
  <si>
    <t>Conciliación entre los Ingresos Presupuestarios y Contables</t>
  </si>
  <si>
    <t>Conciliación entre los Egresos Presupuestarios y los Gastos Contables</t>
  </si>
  <si>
    <t>(Cifras en pesos)</t>
  </si>
  <si>
    <t>Bienes Inmuebles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</si>
  <si>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</si>
  <si>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</si>
  <si>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</si>
  <si>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</si>
  <si>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</si>
  <si>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</si>
  <si>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Ahorro/Desahorro antes de rubros Extraordinarios</t>
  </si>
  <si>
    <t>Movimientos de partidas (o rubros) que no afectan al efectivo.</t>
  </si>
  <si>
    <t xml:space="preserve">Depreciación </t>
  </si>
  <si>
    <t>Amortización</t>
  </si>
  <si>
    <t>Incrementos en las provisiones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</si>
  <si>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</si>
  <si>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</si>
  <si>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</si>
  <si>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</si>
  <si>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.</t>
  </si>
  <si>
    <t>CONCEPTO</t>
  </si>
  <si>
    <t>DIC</t>
  </si>
  <si>
    <t>Total del  Pasivo</t>
  </si>
  <si>
    <t>Total del  Pasivo y Hacienda Pública / Patrimonio</t>
  </si>
  <si>
    <t>GOBIERNO DEL ESTADO DE VERACRUZ DE IGNACIO DE LA LLAVE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</si>
  <si>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</si>
  <si>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</si>
  <si>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</si>
  <si>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</si>
  <si>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</si>
  <si>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</si>
  <si>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</si>
  <si>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</si>
  <si>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</si>
  <si>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</si>
  <si>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</si>
  <si>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</si>
  <si>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</si>
  <si>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</si>
  <si>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</si>
  <si>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Productos</t>
  </si>
  <si>
    <t>Aprovechamientos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</si>
  <si>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</si>
  <si>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</si>
  <si>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</si>
  <si>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</si>
  <si>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
Por Fuente de Financiamiento</t>
  </si>
  <si>
    <t>Ingresos derivados de financiamiento</t>
  </si>
  <si>
    <t>Estado Analítico del Ejercicio del Presupuesto de Egresos</t>
  </si>
  <si>
    <t>Clasificación Administrativa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</si>
  <si>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</si>
  <si>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</si>
  <si>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</si>
  <si>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</si>
  <si>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</si>
  <si>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</si>
  <si>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</si>
  <si>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</si>
  <si>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</si>
  <si>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</si>
  <si>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</si>
  <si>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</si>
  <si>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</si>
  <si>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</si>
  <si>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9</t>
  </si>
  <si>
    <t>Dependencia o Unidad Administrativa xx</t>
  </si>
  <si>
    <t>Total del Gasto</t>
  </si>
  <si>
    <t>Clasificación por Objeto del Gasto (Capítulo y Concepto)</t>
  </si>
  <si>
    <t>NO SE IMPRIME. SÓLO DE REFERENCIA capítulo y concepto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</si>
  <si>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</si>
  <si>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</si>
  <si>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</si>
  <si>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</si>
  <si>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</si>
  <si>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</si>
  <si>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</si>
  <si>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</si>
  <si>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</si>
  <si>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</si>
  <si>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</si>
  <si>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</si>
  <si>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</si>
  <si>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</si>
  <si>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</si>
  <si>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</si>
  <si>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</si>
  <si>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</si>
  <si>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</si>
  <si>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</si>
  <si>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</si>
  <si>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</si>
  <si>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</si>
  <si>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</si>
  <si>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</si>
  <si>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</si>
  <si>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</si>
  <si>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</si>
  <si>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</si>
  <si>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</si>
  <si>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</si>
  <si>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</si>
  <si>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</si>
  <si>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</si>
  <si>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</si>
  <si>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</si>
  <si>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</si>
  <si>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</si>
  <si>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</si>
  <si>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</si>
  <si>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</si>
  <si>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</si>
  <si>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</si>
  <si>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</si>
  <si>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</si>
  <si>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Deuda Pública</t>
  </si>
  <si>
    <t>Amortización de la Deuda Pública</t>
  </si>
  <si>
    <t>Adeudos de Ejercicios Fiscales Anteriores (Adefas)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</si>
  <si>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</si>
  <si>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</si>
  <si>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</si>
  <si>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</si>
  <si>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</si>
  <si>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</si>
  <si>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</si>
  <si>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</si>
  <si>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</si>
  <si>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</si>
  <si>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</si>
  <si>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</si>
  <si>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</si>
  <si>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</si>
  <si>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</si>
  <si>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</si>
  <si>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</si>
  <si>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</si>
  <si>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</si>
  <si>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</si>
  <si>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</si>
  <si>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</si>
  <si>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</si>
  <si>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</si>
  <si>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</si>
  <si>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</si>
  <si>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</si>
  <si>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</si>
  <si>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</si>
  <si>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</si>
  <si>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</si>
  <si>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</si>
  <si>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</si>
  <si>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</si>
  <si>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</si>
  <si>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</si>
  <si>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</si>
  <si>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</si>
  <si>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</si>
  <si>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</si>
  <si>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</si>
  <si>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</si>
  <si>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</si>
  <si>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</si>
  <si>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</si>
  <si>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</si>
  <si>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</si>
  <si>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Intereses de la Deuda</t>
  </si>
  <si>
    <t>Total de Intereses de Créditos Bancarios</t>
  </si>
  <si>
    <t>Total de Intereses de Otros Instrumentos de Deuda</t>
  </si>
  <si>
    <t>Indicadores de Postura Fiscal</t>
  </si>
  <si>
    <t>I. Ingresos Presupuestarios (I=1+2)</t>
  </si>
  <si>
    <t>II. Egresos Presupuestarios (II=3+4)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</si>
  <si>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</si>
  <si>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</si>
  <si>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</si>
  <si>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</si>
  <si>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</si>
  <si>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</si>
  <si>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</si>
  <si>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</si>
  <si>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</si>
  <si>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Gasto por Categoría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</si>
  <si>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</si>
  <si>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</si>
  <si>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</si>
  <si>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</si>
  <si>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</si>
  <si>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</si>
  <si>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</si>
  <si>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</si>
  <si>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</si>
  <si>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</si>
  <si>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</si>
  <si>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</si>
  <si>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</si>
  <si>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</si>
  <si>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</si>
  <si>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</si>
  <si>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</si>
  <si>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</si>
  <si>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</si>
  <si>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</si>
  <si>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</si>
  <si>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</si>
  <si>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</si>
  <si>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</si>
  <si>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</si>
  <si>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</si>
  <si>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</si>
  <si>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</si>
  <si>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</si>
  <si>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</si>
  <si>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 y Proyectos de Inversión</t>
  </si>
  <si>
    <t>(Pesos)</t>
  </si>
  <si>
    <t>Ente Público:</t>
  </si>
  <si>
    <t>Indicadores de Resultados</t>
  </si>
  <si>
    <t xml:space="preserve"> Se puede incluir las Matrices de Indicadores para resultados que se tengan, en la que se muestre el resultado obtenido en el Indicador</t>
  </si>
  <si>
    <t>Relación de Bienes Muebles que Componen el Patrimonio</t>
  </si>
  <si>
    <t>Código</t>
  </si>
  <si>
    <t>Descripción del Bien Mueble</t>
  </si>
  <si>
    <t>Valor en libros</t>
  </si>
  <si>
    <t>Relación de Bienes Inmuebles que Componen el Patrimonio</t>
  </si>
  <si>
    <t>Descripción del Bien Inmueble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</si>
  <si>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</si>
  <si>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</si>
  <si>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</si>
  <si>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</si>
  <si>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</si>
  <si>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Relación de Esquemas Bursátiles y de Coberturas Financieras</t>
  </si>
  <si>
    <t xml:space="preserve">                   Estado Analítico de la Deuda y Otros Pasivos</t>
  </si>
  <si>
    <t xml:space="preserve">             Estado de Variación en la Hacienda Pública</t>
  </si>
  <si>
    <r>
      <t xml:space="preserve">     1. Ingresos del Gobierno de la Entidad Federativa 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</si>
  <si>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     2. Ingresos del Sector Paraestatal 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</si>
  <si>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Pagado </t>
    </r>
    <r>
      <rPr>
        <b/>
        <vertAlign val="superscript"/>
        <sz val="12"/>
        <rFont val="Calibri"/>
        <family val="2"/>
        <scheme val="minor"/>
      </rPr>
      <t>3</t>
    </r>
  </si>
  <si>
    <r>
      <t>·</t>
    </r>
    <r>
      <rPr>
        <sz val="11"/>
        <color theme="1"/>
        <rFont val="Calibri"/>
        <family val="2"/>
        <scheme val="minor"/>
      </rPr>
      <t>         Formato libre</t>
    </r>
  </si>
  <si>
    <r>
      <t>·</t>
    </r>
    <r>
      <rPr>
        <sz val="11"/>
        <color theme="1"/>
        <rFont val="Calibri"/>
        <family val="2"/>
        <scheme val="minor"/>
      </rPr>
      <t>         En caso de no aplicar se deberá asentar tal situación</t>
    </r>
  </si>
  <si>
    <t xml:space="preserve">ESTADOS E INFORMES FINANCIEROS CONTABLES </t>
  </si>
  <si>
    <t>APARTADO I</t>
  </si>
  <si>
    <t>APARTADO II</t>
  </si>
  <si>
    <t>INFORMES PRESUPUESTARIOS</t>
  </si>
  <si>
    <t>INFORMES PROGRAMÁTICOS</t>
  </si>
  <si>
    <t>APARTADO III</t>
  </si>
  <si>
    <t>APARTADO IV</t>
  </si>
  <si>
    <t>ANEXOS</t>
  </si>
  <si>
    <t>LEY GENERAL DE CONTABILIDAD GUBERNAMENTAL</t>
  </si>
  <si>
    <t>Estado de Actividades</t>
  </si>
  <si>
    <t>Estado de Situación Financiera</t>
  </si>
  <si>
    <t>Estado de Cambios en la Situación Financiera</t>
  </si>
  <si>
    <t>Estado Analítico del Activo</t>
  </si>
  <si>
    <t>Estado de Flujos de Efectivo</t>
  </si>
  <si>
    <t xml:space="preserve">Otros Gastos </t>
  </si>
  <si>
    <t>Exceso o Insuficiencia en la Actualización de la Hacienda Pública / Patrimonio</t>
  </si>
  <si>
    <t>EN ESTA PARTE SE VACÍA DICIEMBRE DEL AÑO INMEDIATO ANTERIOR AL QUE SE ESTÉ REALIZANDO</t>
  </si>
  <si>
    <t>AÑO INMEDIATO ANTERIOR</t>
  </si>
  <si>
    <t>DICIEMBRE AÑO INMEDIATO ANTERIOR</t>
  </si>
  <si>
    <t xml:space="preserve">Productos 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</si>
  <si>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</si>
  <si>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Pensiones y Jubilaciones</t>
  </si>
  <si>
    <t>Participaciones, Aportaciones, Convenios, Incentivos Derivados de la Colaboración Fiscal, Fondos Distintos de Aportaciones</t>
  </si>
  <si>
    <t>Transferencias, Asignaciones, Subsidios y Subvenciones, y Pensiones y Jubilaciones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</si>
  <si>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</si>
  <si>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</si>
  <si>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2.1 Ingresos Financieros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</si>
  <si>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</si>
  <si>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</si>
  <si>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</si>
  <si>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</si>
  <si>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2.6 Otros Ingresos Contables No Presupuestarios</t>
  </si>
  <si>
    <t>2. Más Ingresos Contables No Presupuestarios</t>
  </si>
  <si>
    <t>3.1 Aprovechamientos Patrimoniales</t>
  </si>
  <si>
    <t>3.2 Ingresos Derivados de Financiamientos</t>
  </si>
  <si>
    <t>3.3 Otros Ingresos Presupuestales No Contables</t>
  </si>
  <si>
    <t xml:space="preserve">4. Total de Ingresos Contables </t>
  </si>
  <si>
    <t>1. Total de Ingresos Presupuestarios</t>
  </si>
  <si>
    <t>3. Menos Ingresos Presupuestarios No Contables</t>
  </si>
  <si>
    <t>1. Total de Egresos Presupuestarios</t>
  </si>
  <si>
    <t>2. Menos Egresos Presupuestarios No Contables</t>
  </si>
  <si>
    <t>2.10 Bienes Inmuebles</t>
  </si>
  <si>
    <t>2.1   Materias Primas y Materiales de Producción y Comercialización</t>
  </si>
  <si>
    <t xml:space="preserve">2.2   Materiales y Suministros </t>
  </si>
  <si>
    <t>2.3   Mobiliario y Equipo de Administración</t>
  </si>
  <si>
    <t xml:space="preserve">2.4   Mobiliario y Equipo Educacional y Recreativo </t>
  </si>
  <si>
    <t>2.5   Equipo e Instrumental Médico y de Laboratorio</t>
  </si>
  <si>
    <t>2.6   Vehículos y Equipo de Transporte</t>
  </si>
  <si>
    <t>2.7   Equipo de Defensa y Seguridad</t>
  </si>
  <si>
    <t>2.8   Maquinaria, Otros equipos y Herramientas</t>
  </si>
  <si>
    <t>2.9   Activos Biológicos</t>
  </si>
  <si>
    <t>2.11 Activos intangibles</t>
  </si>
  <si>
    <t>2.12 Obra Pública en Bienes de Dominio Público</t>
  </si>
  <si>
    <t>2.13 Obra Pública en Bienes Propios</t>
  </si>
  <si>
    <t>2.14 Acciones y Participaciones de Capital</t>
  </si>
  <si>
    <t>2.15 Compra de Títulos y Valores</t>
  </si>
  <si>
    <t>2.16 Concesión de Préstamos</t>
  </si>
  <si>
    <t>2.17 Inversiones en Fideicomisos, Mandatos y Otros Análogos</t>
  </si>
  <si>
    <t>2.18 Provisiones para Contingencias y Otras Erogaciones Especiales</t>
  </si>
  <si>
    <t>2.19 Amortización de la Deuda Pública</t>
  </si>
  <si>
    <t>2.20 Adeudos de Ejercicios Fiscales Anteriores (ADEFAS)</t>
  </si>
  <si>
    <t>2.21 Otros Egresos Presupuestarios No Contables</t>
  </si>
  <si>
    <t>3. Más Gastos Contables No Presupuestarios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</si>
  <si>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</si>
  <si>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</si>
  <si>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</si>
  <si>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</si>
  <si>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 xml:space="preserve">3.5 Aumento por Insuficiencia de Provisiones </t>
  </si>
  <si>
    <t xml:space="preserve">3.6 Otros Gastos </t>
  </si>
  <si>
    <t>3.7 Otros Gastos Contables No Presupuestarios</t>
  </si>
  <si>
    <t>4. Total de Gastos Contables</t>
  </si>
  <si>
    <t>Ingresos por Ventas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</si>
  <si>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</si>
  <si>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Pensiones y Jubilaciones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</si>
  <si>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</si>
  <si>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</si>
  <si>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r>
      <t xml:space="preserve"> 3. Egresos del Gobierno de la Entidad Federativa </t>
    </r>
    <r>
      <rPr>
        <vertAlign val="superscript"/>
        <sz val="8"/>
        <color theme="1"/>
        <rFont val="Calibri"/>
        <family val="2"/>
        <scheme val="minor"/>
      </rPr>
      <t>2</t>
    </r>
  </si>
  <si>
    <r>
      <t xml:space="preserve">     4. Egresos del Sector Paraestatal </t>
    </r>
    <r>
      <rPr>
        <vertAlign val="superscript"/>
        <sz val="8"/>
        <color theme="1"/>
        <rFont val="Calibri"/>
        <family val="2"/>
        <scheme val="minor"/>
      </rPr>
      <t>2</t>
    </r>
  </si>
  <si>
    <t>III. Balance Presupuestario (Superávit o Déficit) (III = I - II)</t>
  </si>
  <si>
    <t>Exceso o Insuficiencia en la Actualización de la Hacienda Pública /Patrimonio Neto de 2020</t>
  </si>
  <si>
    <t>Hacienda Pública / Patrimonio Contribuido Neto de 2020</t>
  </si>
  <si>
    <t>Hacienda Pública/Patrimonio Generado Neto de 2020</t>
  </si>
  <si>
    <t>Hacienda Pública/Patrimonio Neto Final del Ejercicio 2020</t>
  </si>
  <si>
    <t>Cambios en la Hacienda Pública/Patrimonio Neto de 2021</t>
  </si>
  <si>
    <t>Variaciones de la Hacienda Pública/Patrimonio Neto de 2021</t>
  </si>
  <si>
    <t>Exceso o Insuficiencia en la Actualización de la Hacienda Pública /Patrimonio Neto de 2021</t>
  </si>
  <si>
    <t>Saldo Neto en la Hacienda Pública / Patrimonio 2021</t>
  </si>
  <si>
    <t>INSTITUTO TECNOLÓGICO SUPERIOR DE PEROTE</t>
  </si>
  <si>
    <t>Este instituto no cuenta con programas y proyectos de inversión</t>
  </si>
  <si>
    <t>1-2-4-1-0000-0000</t>
  </si>
  <si>
    <t>MOBILIARIO Y EQUIPO DE ADMINISTRACIÓN</t>
  </si>
  <si>
    <t>1-2-4-2-0000-0000</t>
  </si>
  <si>
    <t>MOBILIARIO Y EQUIPO EDUCACIONAL RECREATIVO</t>
  </si>
  <si>
    <t>1-2-4-3-0000-0000</t>
  </si>
  <si>
    <t>EQUIPO E INSTRUMENTAL MÉDICO Y DE LABORATORIO</t>
  </si>
  <si>
    <t>1-2-4-6-0000-0000</t>
  </si>
  <si>
    <t>MAQUINARIA, OTROS EQUIPOS Y HERRAMIENTAS</t>
  </si>
  <si>
    <t>1-2-4-7-0000-0000</t>
  </si>
  <si>
    <t>COLECCIONES, OBRAS DE ARTE Y OBJETOS VALIOSOS</t>
  </si>
  <si>
    <t>1-2-3-1-0000-0000</t>
  </si>
  <si>
    <t>TERRENOS</t>
  </si>
  <si>
    <t>1-2-3-3-0000-0000</t>
  </si>
  <si>
    <t>EDIFICIOS NO HABITACIONALES</t>
  </si>
  <si>
    <t>NO SE CUENTA CON CUENTAS BANCARIAS PRODUCTIVAS</t>
  </si>
  <si>
    <t>Este Instituto no cuenta con esquemas bursátiles y de coberturas financieras.</t>
  </si>
  <si>
    <t>DEL 1 DE ENERO AL 31 DE DICIEMBRE DE 2021</t>
  </si>
  <si>
    <t>Al 31  de Diciembre de 2021</t>
  </si>
  <si>
    <t>Del 1 de Enero al 31 de Diciembre de 2021</t>
  </si>
  <si>
    <t>Correspondiente del 1 de Enero al 31 de Diciembre de 2021</t>
  </si>
  <si>
    <t>Al 31 de Diciembre de 2021</t>
  </si>
  <si>
    <t>Al 31 de Diciembre de 2021, este instituto cuenta con pasivos contingentes por juicios laborales por $215,273.00</t>
  </si>
  <si>
    <t>CUARTO INFORME TRIMESTRAL DEL GASTO PÚBLICO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</si>
</sst>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General_)"/>
    <numFmt numFmtId="166" formatCode="_-* #,##0_-;\-* #,##0_-;_-* &quot;-&quot;??_-;_-@_-"/>
  </numFmts>
  <fonts count="8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theme="0"/>
      <name val="Arial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  <scheme val="minor"/>
    </font>
    <font>
      <b/>
      <sz val="10"/>
      <color theme="0"/>
      <name val="Calibri"/>
      <family val="2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b/>
      <i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7"/>
      <name val="Calibri"/>
      <family val="2"/>
      <scheme val="minor"/>
    </font>
    <font>
      <b/>
      <sz val="20"/>
      <color rgb="FF55565A"/>
      <name val="Neo Sans Pro"/>
      <family val="2"/>
    </font>
    <font>
      <b/>
      <sz val="16"/>
      <color rgb="FF55565A"/>
      <name val="Neo Sans Pro"/>
      <family val="2"/>
    </font>
    <font>
      <b/>
      <sz val="36"/>
      <color rgb="FF55565A"/>
      <name val="Neo Sans Pro"/>
      <family val="2"/>
    </font>
    <font>
      <b/>
      <sz val="20"/>
      <color rgb="FF55565A"/>
      <name val="Verdana"/>
      <family val="2"/>
    </font>
    <font>
      <b/>
      <sz val="48"/>
      <color rgb="FF55565A"/>
      <name val="Verdana"/>
      <family val="2"/>
    </font>
    <font>
      <sz val="11"/>
      <color theme="1"/>
      <name val="Verdana"/>
      <family val="2"/>
    </font>
    <font>
      <b/>
      <sz val="16"/>
      <color rgb="FF55565A"/>
      <name val="Verdana"/>
      <family val="2"/>
    </font>
    <font>
      <b/>
      <sz val="36"/>
      <color rgb="FF55565A"/>
      <name val="Verdana"/>
      <family val="2"/>
    </font>
    <font>
      <b/>
      <sz val="18"/>
      <color rgb="FF55565A"/>
      <name val="Verdana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dotted">
        <color indexed="64"/>
      </top>
      <bottom/>
      <diagonal/>
    </border>
    <border>
      <left style="thin">
        <color theme="0"/>
      </left>
      <right style="thin">
        <color theme="0"/>
      </right>
      <top style="dotted">
        <color indexed="64"/>
      </top>
      <bottom style="dotted">
        <color indexed="64"/>
      </bottom>
      <diagonal/>
    </border>
    <border>
      <left style="thin">
        <color theme="0"/>
      </left>
      <right/>
      <top style="dotted">
        <color indexed="64"/>
      </top>
      <bottom/>
      <diagonal/>
    </border>
    <border>
      <left style="thin">
        <color theme="0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0"/>
      </right>
      <top style="dotted">
        <color indexed="64"/>
      </top>
      <bottom/>
      <diagonal/>
    </border>
    <border>
      <left style="thin">
        <color indexed="64"/>
      </left>
      <right style="thin">
        <color theme="0"/>
      </right>
      <top style="dotted">
        <color indexed="64"/>
      </top>
      <bottom style="dotted">
        <color indexed="64"/>
      </bottom>
      <diagonal/>
    </border>
    <border>
      <left style="thin">
        <color theme="0"/>
      </left>
      <right style="thin">
        <color indexed="64"/>
      </right>
      <top style="dotted">
        <color indexed="64"/>
      </top>
      <bottom/>
      <diagonal/>
    </border>
    <border>
      <left style="thin">
        <color theme="0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0"/>
      </right>
      <top style="dotted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dotted">
        <color indexed="64"/>
      </top>
      <bottom style="thin">
        <color indexed="64"/>
      </bottom>
      <diagonal/>
    </border>
    <border>
      <left style="thin">
        <color theme="0"/>
      </left>
      <right/>
      <top style="dotted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8">
    <xf numFmtId="0" fontId="0" fillId="0" borderId="0"/>
    <xf numFmtId="165" fontId="1" fillId="0" borderId="0"/>
    <xf numFmtId="43" fontId="12" fillId="0" borderId="0" applyFont="0" applyFill="0" applyBorder="0" applyAlignment="0" applyProtection="0"/>
    <xf numFmtId="0" fontId="1" fillId="0" borderId="0"/>
    <xf numFmtId="0" fontId="29" fillId="0" borderId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</cellStyleXfs>
  <cellXfs count="1006">
    <xf numFmtId="0" fontId="0" fillId="0" borderId="0" xfId="0"/>
    <xf numFmtId="0" fontId="0" fillId="0" borderId="0" xfId="0"/>
    <xf numFmtId="0" fontId="14" fillId="2" borderId="0" xfId="0" applyFont="1" applyFill="1" applyBorder="1"/>
    <xf numFmtId="0" fontId="14" fillId="2" borderId="0" xfId="0" applyFont="1" applyFill="1" applyBorder="1" applyAlignment="1"/>
    <xf numFmtId="0" fontId="14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vertical="top"/>
    </xf>
    <xf numFmtId="43" fontId="3" fillId="2" borderId="0" xfId="2" applyFont="1" applyFill="1" applyBorder="1"/>
    <xf numFmtId="0" fontId="3" fillId="2" borderId="0" xfId="0" applyFont="1" applyFill="1" applyBorder="1" applyAlignment="1">
      <alignment vertical="center"/>
    </xf>
    <xf numFmtId="0" fontId="14" fillId="0" borderId="0" xfId="0" applyFont="1" applyProtection="1"/>
    <xf numFmtId="0" fontId="14" fillId="2" borderId="0" xfId="0" applyFont="1" applyFill="1"/>
    <xf numFmtId="3" fontId="3" fillId="2" borderId="0" xfId="3" applyNumberFormat="1" applyFont="1" applyFill="1" applyBorder="1" applyAlignment="1">
      <alignment vertical="top"/>
    </xf>
    <xf numFmtId="0" fontId="14" fillId="2" borderId="0" xfId="0" applyFont="1" applyFill="1" applyAlignment="1">
      <alignment horizontal="left" wrapText="1"/>
    </xf>
    <xf numFmtId="3" fontId="2" fillId="2" borderId="0" xfId="3" applyNumberFormat="1" applyFont="1" applyFill="1" applyBorder="1" applyAlignment="1">
      <alignment horizontal="right" vertical="top" wrapText="1"/>
    </xf>
    <xf numFmtId="0" fontId="14" fillId="2" borderId="0" xfId="0" applyFont="1" applyFill="1" applyBorder="1" applyAlignment="1">
      <alignment horizontal="left" vertical="top" wrapText="1"/>
    </xf>
    <xf numFmtId="3" fontId="2" fillId="2" borderId="0" xfId="3" applyNumberFormat="1" applyFont="1" applyFill="1" applyBorder="1" applyAlignment="1">
      <alignment vertical="top"/>
    </xf>
    <xf numFmtId="0" fontId="17" fillId="0" borderId="0" xfId="0" applyFont="1"/>
    <xf numFmtId="0" fontId="18" fillId="2" borderId="0" xfId="0" applyFont="1" applyFill="1" applyBorder="1" applyAlignment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17" fillId="2" borderId="0" xfId="0" applyFont="1" applyFill="1" applyBorder="1"/>
    <xf numFmtId="0" fontId="6" fillId="2" borderId="0" xfId="3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7" fillId="2" borderId="0" xfId="0" applyFont="1" applyFill="1" applyBorder="1" applyAlignment="1"/>
    <xf numFmtId="0" fontId="17" fillId="2" borderId="1" xfId="0" applyFont="1" applyFill="1" applyBorder="1"/>
    <xf numFmtId="0" fontId="17" fillId="2" borderId="0" xfId="0" applyFont="1" applyFill="1" applyBorder="1" applyAlignment="1">
      <alignment vertical="top"/>
    </xf>
    <xf numFmtId="0" fontId="6" fillId="2" borderId="2" xfId="0" applyFont="1" applyFill="1" applyBorder="1" applyAlignment="1">
      <alignment horizontal="left" vertical="top"/>
    </xf>
    <xf numFmtId="3" fontId="6" fillId="2" borderId="0" xfId="0" applyNumberFormat="1" applyFont="1" applyFill="1" applyBorder="1" applyAlignment="1" applyProtection="1">
      <alignment vertical="top"/>
    </xf>
    <xf numFmtId="0" fontId="1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3" fontId="7" fillId="2" borderId="0" xfId="0" applyNumberFormat="1" applyFont="1" applyFill="1" applyBorder="1" applyAlignment="1" applyProtection="1">
      <alignment vertical="top"/>
      <protection locked="0"/>
    </xf>
    <xf numFmtId="0" fontId="9" fillId="2" borderId="2" xfId="0" applyFont="1" applyFill="1" applyBorder="1" applyAlignment="1">
      <alignment horizontal="left" vertical="top"/>
    </xf>
    <xf numFmtId="3" fontId="9" fillId="2" borderId="0" xfId="0" applyNumberFormat="1" applyFont="1" applyFill="1" applyBorder="1" applyAlignment="1" applyProtection="1">
      <alignment vertical="top"/>
    </xf>
    <xf numFmtId="3" fontId="6" fillId="2" borderId="0" xfId="2" applyNumberFormat="1" applyFont="1" applyFill="1" applyBorder="1" applyAlignment="1" applyProtection="1">
      <alignment vertical="top"/>
    </xf>
    <xf numFmtId="0" fontId="17" fillId="2" borderId="2" xfId="0" applyFont="1" applyFill="1" applyBorder="1"/>
    <xf numFmtId="0" fontId="20" fillId="2" borderId="1" xfId="0" applyFont="1" applyFill="1" applyBorder="1" applyAlignment="1">
      <alignment vertical="top"/>
    </xf>
    <xf numFmtId="0" fontId="7" fillId="2" borderId="0" xfId="0" applyFont="1" applyFill="1" applyBorder="1"/>
    <xf numFmtId="43" fontId="7" fillId="2" borderId="0" xfId="2" applyFont="1" applyFill="1" applyBorder="1"/>
    <xf numFmtId="0" fontId="7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21" fillId="0" borderId="0" xfId="0" applyFont="1"/>
    <xf numFmtId="0" fontId="21" fillId="2" borderId="0" xfId="0" applyFont="1" applyFill="1" applyBorder="1"/>
    <xf numFmtId="0" fontId="10" fillId="2" borderId="0" xfId="3" applyFont="1" applyFill="1" applyBorder="1" applyAlignment="1"/>
    <xf numFmtId="0" fontId="21" fillId="0" borderId="0" xfId="0" applyFont="1" applyAlignment="1">
      <alignment vertical="center"/>
    </xf>
    <xf numFmtId="0" fontId="10" fillId="2" borderId="0" xfId="3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21" fillId="2" borderId="0" xfId="0" applyFont="1" applyFill="1" applyBorder="1" applyAlignment="1"/>
    <xf numFmtId="0" fontId="17" fillId="0" borderId="0" xfId="0" applyFont="1" applyAlignment="1">
      <alignment vertical="center"/>
    </xf>
    <xf numFmtId="0" fontId="6" fillId="2" borderId="2" xfId="0" applyFont="1" applyFill="1" applyBorder="1" applyAlignment="1">
      <alignment vertical="center"/>
    </xf>
    <xf numFmtId="3" fontId="7" fillId="2" borderId="0" xfId="0" applyNumberFormat="1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7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3" fontId="6" fillId="2" borderId="0" xfId="0" applyNumberFormat="1" applyFont="1" applyFill="1" applyBorder="1" applyAlignment="1" applyProtection="1">
      <alignment vertical="center"/>
    </xf>
    <xf numFmtId="0" fontId="7" fillId="2" borderId="2" xfId="0" applyFont="1" applyFill="1" applyBorder="1" applyAlignment="1">
      <alignment horizontal="left" vertical="center"/>
    </xf>
    <xf numFmtId="3" fontId="7" fillId="2" borderId="0" xfId="2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>
      <alignment vertical="center" wrapText="1"/>
    </xf>
    <xf numFmtId="3" fontId="8" fillId="2" borderId="0" xfId="0" applyNumberFormat="1" applyFont="1" applyFill="1" applyBorder="1" applyAlignment="1">
      <alignment vertical="center"/>
    </xf>
    <xf numFmtId="3" fontId="7" fillId="2" borderId="0" xfId="0" applyNumberFormat="1" applyFont="1" applyFill="1" applyBorder="1" applyAlignment="1" applyProtection="1">
      <alignment vertical="center"/>
      <protection locked="0"/>
    </xf>
    <xf numFmtId="0" fontId="9" fillId="2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3" fontId="9" fillId="2" borderId="0" xfId="0" applyNumberFormat="1" applyFont="1" applyFill="1" applyBorder="1" applyAlignment="1" applyProtection="1">
      <alignment vertical="center"/>
    </xf>
    <xf numFmtId="0" fontId="20" fillId="2" borderId="0" xfId="0" applyFont="1" applyFill="1" applyBorder="1" applyAlignment="1">
      <alignment vertical="center"/>
    </xf>
    <xf numFmtId="3" fontId="6" fillId="2" borderId="0" xfId="2" applyNumberFormat="1" applyFont="1" applyFill="1" applyBorder="1" applyAlignment="1" applyProtection="1">
      <alignment vertical="center"/>
    </xf>
    <xf numFmtId="0" fontId="17" fillId="2" borderId="2" xfId="0" applyFont="1" applyFill="1" applyBorder="1" applyAlignment="1">
      <alignment vertical="center"/>
    </xf>
    <xf numFmtId="3" fontId="9" fillId="2" borderId="0" xfId="2" applyNumberFormat="1" applyFont="1" applyFill="1" applyBorder="1" applyAlignment="1" applyProtection="1">
      <alignment vertical="center"/>
    </xf>
    <xf numFmtId="0" fontId="20" fillId="2" borderId="1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7" fillId="0" borderId="0" xfId="0" applyFont="1" applyBorder="1"/>
    <xf numFmtId="0" fontId="17" fillId="0" borderId="0" xfId="0" applyFont="1" applyBorder="1" applyAlignment="1">
      <alignment vertical="center"/>
    </xf>
    <xf numFmtId="0" fontId="24" fillId="2" borderId="0" xfId="3" applyFont="1" applyFill="1" applyBorder="1" applyAlignment="1">
      <alignment horizontal="center" vertical="center"/>
    </xf>
    <xf numFmtId="164" fontId="24" fillId="2" borderId="0" xfId="2" applyNumberFormat="1" applyFont="1" applyFill="1" applyBorder="1" applyAlignment="1">
      <alignment horizontal="center" vertical="center"/>
    </xf>
    <xf numFmtId="0" fontId="13" fillId="0" borderId="0" xfId="0" applyFont="1"/>
    <xf numFmtId="0" fontId="0" fillId="0" borderId="2" xfId="0" applyBorder="1"/>
    <xf numFmtId="0" fontId="0" fillId="0" borderId="1" xfId="0" applyBorder="1"/>
    <xf numFmtId="0" fontId="13" fillId="0" borderId="2" xfId="0" applyFont="1" applyBorder="1"/>
    <xf numFmtId="0" fontId="13" fillId="0" borderId="1" xfId="0" applyFont="1" applyBorder="1"/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17" fillId="2" borderId="0" xfId="0" applyFont="1" applyFill="1" applyProtection="1"/>
    <xf numFmtId="0" fontId="17" fillId="0" borderId="0" xfId="0" applyFont="1" applyProtection="1"/>
    <xf numFmtId="0" fontId="17" fillId="2" borderId="0" xfId="0" applyFont="1" applyFill="1" applyBorder="1" applyProtection="1"/>
    <xf numFmtId="0" fontId="6" fillId="2" borderId="0" xfId="1" applyNumberFormat="1" applyFont="1" applyFill="1" applyBorder="1" applyAlignment="1" applyProtection="1">
      <alignment vertical="center"/>
    </xf>
    <xf numFmtId="0" fontId="6" fillId="2" borderId="0" xfId="1" applyNumberFormat="1" applyFont="1" applyFill="1" applyBorder="1" applyAlignment="1" applyProtection="1">
      <alignment horizontal="right" vertical="top"/>
    </xf>
    <xf numFmtId="0" fontId="17" fillId="2" borderId="1" xfId="0" applyFont="1" applyFill="1" applyBorder="1" applyProtection="1"/>
    <xf numFmtId="0" fontId="17" fillId="2" borderId="2" xfId="0" applyFont="1" applyFill="1" applyBorder="1" applyAlignment="1" applyProtection="1">
      <alignment vertical="top"/>
    </xf>
    <xf numFmtId="0" fontId="7" fillId="2" borderId="0" xfId="0" applyFont="1" applyFill="1" applyBorder="1" applyAlignment="1" applyProtection="1">
      <alignment vertical="top"/>
    </xf>
    <xf numFmtId="0" fontId="17" fillId="2" borderId="0" xfId="0" applyFont="1" applyFill="1" applyBorder="1" applyAlignment="1" applyProtection="1">
      <alignment horizontal="right" vertical="top"/>
    </xf>
    <xf numFmtId="0" fontId="6" fillId="2" borderId="0" xfId="0" applyFont="1" applyFill="1" applyBorder="1" applyAlignment="1" applyProtection="1">
      <alignment vertical="top"/>
    </xf>
    <xf numFmtId="0" fontId="6" fillId="2" borderId="0" xfId="0" applyFont="1" applyFill="1" applyBorder="1" applyAlignment="1" applyProtection="1">
      <alignment vertical="top" wrapText="1"/>
    </xf>
    <xf numFmtId="3" fontId="7" fillId="2" borderId="0" xfId="0" applyNumberFormat="1" applyFont="1" applyFill="1" applyBorder="1" applyAlignment="1" applyProtection="1">
      <alignment vertical="top"/>
    </xf>
    <xf numFmtId="0" fontId="7" fillId="2" borderId="0" xfId="0" applyFont="1" applyFill="1" applyBorder="1" applyAlignment="1" applyProtection="1">
      <alignment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3" fontId="7" fillId="2" borderId="0" xfId="2" applyNumberFormat="1" applyFont="1" applyFill="1" applyBorder="1" applyAlignment="1" applyProtection="1">
      <alignment vertical="top"/>
    </xf>
    <xf numFmtId="0" fontId="19" fillId="2" borderId="2" xfId="0" applyFont="1" applyFill="1" applyBorder="1" applyAlignment="1" applyProtection="1">
      <alignment vertical="top"/>
    </xf>
    <xf numFmtId="0" fontId="19" fillId="2" borderId="0" xfId="0" applyFont="1" applyFill="1" applyBorder="1" applyAlignment="1" applyProtection="1">
      <alignment horizontal="right" vertical="top"/>
    </xf>
    <xf numFmtId="0" fontId="6" fillId="2" borderId="0" xfId="0" applyFont="1" applyFill="1" applyBorder="1" applyAlignment="1" applyProtection="1">
      <alignment horizontal="left" vertical="top" wrapText="1"/>
    </xf>
    <xf numFmtId="0" fontId="25" fillId="2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left" vertical="top"/>
    </xf>
    <xf numFmtId="0" fontId="17" fillId="2" borderId="5" xfId="0" applyFont="1" applyFill="1" applyBorder="1" applyAlignment="1" applyProtection="1">
      <alignment vertical="top"/>
    </xf>
    <xf numFmtId="0" fontId="17" fillId="2" borderId="3" xfId="0" applyFont="1" applyFill="1" applyBorder="1" applyAlignment="1" applyProtection="1">
      <alignment vertical="top"/>
    </xf>
    <xf numFmtId="0" fontId="17" fillId="2" borderId="3" xfId="0" applyFont="1" applyFill="1" applyBorder="1" applyAlignment="1" applyProtection="1">
      <alignment horizontal="right" vertical="top"/>
    </xf>
    <xf numFmtId="0" fontId="17" fillId="2" borderId="4" xfId="0" applyFont="1" applyFill="1" applyBorder="1" applyProtection="1"/>
    <xf numFmtId="0" fontId="10" fillId="2" borderId="0" xfId="0" applyFont="1" applyFill="1" applyBorder="1" applyAlignment="1" applyProtection="1">
      <alignment vertical="center"/>
    </xf>
    <xf numFmtId="0" fontId="21" fillId="2" borderId="0" xfId="0" applyFont="1" applyFill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10" fillId="2" borderId="0" xfId="0" applyFont="1" applyFill="1" applyBorder="1" applyAlignment="1"/>
    <xf numFmtId="0" fontId="17" fillId="2" borderId="0" xfId="0" applyFont="1" applyFill="1"/>
    <xf numFmtId="43" fontId="17" fillId="2" borderId="0" xfId="0" applyNumberFormat="1" applyFont="1" applyFill="1" applyBorder="1"/>
    <xf numFmtId="0" fontId="0" fillId="2" borderId="0" xfId="0" applyFill="1"/>
    <xf numFmtId="0" fontId="9" fillId="2" borderId="0" xfId="0" applyFont="1" applyFill="1" applyBorder="1" applyAlignment="1" applyProtection="1">
      <alignment horizontal="left" vertical="top" wrapText="1"/>
    </xf>
    <xf numFmtId="0" fontId="17" fillId="2" borderId="2" xfId="0" applyFont="1" applyFill="1" applyBorder="1" applyAlignment="1">
      <alignment vertical="top"/>
    </xf>
    <xf numFmtId="0" fontId="19" fillId="2" borderId="8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3" fontId="19" fillId="2" borderId="12" xfId="0" applyNumberFormat="1" applyFont="1" applyFill="1" applyBorder="1" applyAlignment="1">
      <alignment horizontal="right" vertical="center"/>
    </xf>
    <xf numFmtId="3" fontId="19" fillId="2" borderId="12" xfId="0" applyNumberFormat="1" applyFont="1" applyFill="1" applyBorder="1" applyAlignment="1" applyProtection="1">
      <alignment horizontal="right" vertical="center"/>
      <protection locked="0"/>
    </xf>
    <xf numFmtId="3" fontId="19" fillId="2" borderId="8" xfId="0" applyNumberFormat="1" applyFont="1" applyFill="1" applyBorder="1" applyAlignment="1" applyProtection="1">
      <alignment horizontal="right" vertical="center"/>
    </xf>
    <xf numFmtId="0" fontId="6" fillId="2" borderId="6" xfId="0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/>
    </xf>
    <xf numFmtId="0" fontId="19" fillId="0" borderId="27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vertical="center"/>
    </xf>
    <xf numFmtId="0" fontId="6" fillId="0" borderId="29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3" fontId="19" fillId="0" borderId="18" xfId="0" applyNumberFormat="1" applyFont="1" applyFill="1" applyBorder="1" applyAlignment="1">
      <alignment horizontal="right" vertical="center"/>
    </xf>
    <xf numFmtId="3" fontId="17" fillId="0" borderId="18" xfId="0" applyNumberFormat="1" applyFont="1" applyFill="1" applyBorder="1" applyAlignment="1">
      <alignment horizontal="right" vertical="center"/>
    </xf>
    <xf numFmtId="3" fontId="17" fillId="0" borderId="19" xfId="0" applyNumberFormat="1" applyFont="1" applyFill="1" applyBorder="1" applyAlignment="1">
      <alignment horizontal="right" vertical="center"/>
    </xf>
    <xf numFmtId="3" fontId="17" fillId="0" borderId="30" xfId="0" applyNumberFormat="1" applyFont="1" applyFill="1" applyBorder="1" applyAlignment="1">
      <alignment horizontal="right" vertical="center"/>
    </xf>
    <xf numFmtId="3" fontId="17" fillId="0" borderId="31" xfId="0" applyNumberFormat="1" applyFont="1" applyFill="1" applyBorder="1" applyAlignment="1">
      <alignment horizontal="right" vertical="center"/>
    </xf>
    <xf numFmtId="3" fontId="17" fillId="0" borderId="30" xfId="0" applyNumberFormat="1" applyFont="1" applyFill="1" applyBorder="1" applyAlignment="1" applyProtection="1">
      <alignment horizontal="right" vertical="center"/>
    </xf>
    <xf numFmtId="3" fontId="19" fillId="0" borderId="31" xfId="0" applyNumberFormat="1" applyFont="1" applyFill="1" applyBorder="1" applyAlignment="1">
      <alignment horizontal="right" vertical="center"/>
    </xf>
    <xf numFmtId="3" fontId="17" fillId="0" borderId="31" xfId="0" applyNumberFormat="1" applyFont="1" applyFill="1" applyBorder="1" applyAlignment="1" applyProtection="1">
      <alignment horizontal="right" vertical="center"/>
    </xf>
    <xf numFmtId="3" fontId="17" fillId="0" borderId="21" xfId="0" applyNumberFormat="1" applyFont="1" applyFill="1" applyBorder="1" applyAlignment="1" applyProtection="1">
      <alignment horizontal="right" vertical="center"/>
      <protection locked="0"/>
    </xf>
    <xf numFmtId="3" fontId="17" fillId="0" borderId="22" xfId="0" applyNumberFormat="1" applyFont="1" applyFill="1" applyBorder="1" applyAlignment="1" applyProtection="1">
      <alignment horizontal="right" vertical="center"/>
      <protection locked="0"/>
    </xf>
    <xf numFmtId="3" fontId="17" fillId="0" borderId="21" xfId="0" applyNumberFormat="1" applyFont="1" applyFill="1" applyBorder="1" applyAlignment="1" applyProtection="1">
      <alignment horizontal="right" vertical="center"/>
    </xf>
    <xf numFmtId="3" fontId="19" fillId="0" borderId="22" xfId="0" applyNumberFormat="1" applyFont="1" applyFill="1" applyBorder="1" applyAlignment="1" applyProtection="1">
      <alignment horizontal="right" vertical="center"/>
    </xf>
    <xf numFmtId="3" fontId="17" fillId="0" borderId="22" xfId="0" applyNumberFormat="1" applyFont="1" applyFill="1" applyBorder="1" applyAlignment="1" applyProtection="1">
      <alignment horizontal="right" vertical="center"/>
    </xf>
    <xf numFmtId="3" fontId="19" fillId="0" borderId="22" xfId="0" applyNumberFormat="1" applyFont="1" applyFill="1" applyBorder="1" applyAlignment="1">
      <alignment horizontal="right" vertical="center"/>
    </xf>
    <xf numFmtId="3" fontId="17" fillId="0" borderId="22" xfId="0" applyNumberFormat="1" applyFont="1" applyFill="1" applyBorder="1" applyAlignment="1">
      <alignment horizontal="right" vertical="center"/>
    </xf>
    <xf numFmtId="3" fontId="17" fillId="0" borderId="21" xfId="0" applyNumberFormat="1" applyFont="1" applyFill="1" applyBorder="1" applyAlignment="1">
      <alignment horizontal="right" vertical="center"/>
    </xf>
    <xf numFmtId="0" fontId="6" fillId="2" borderId="32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17" fillId="2" borderId="30" xfId="0" applyFont="1" applyFill="1" applyBorder="1" applyAlignment="1">
      <alignment vertical="center"/>
    </xf>
    <xf numFmtId="0" fontId="17" fillId="2" borderId="31" xfId="0" applyFont="1" applyFill="1" applyBorder="1" applyAlignment="1">
      <alignment vertical="center"/>
    </xf>
    <xf numFmtId="0" fontId="19" fillId="2" borderId="18" xfId="0" applyFont="1" applyFill="1" applyBorder="1" applyAlignment="1">
      <alignment vertical="center"/>
    </xf>
    <xf numFmtId="0" fontId="17" fillId="2" borderId="18" xfId="0" applyFont="1" applyFill="1" applyBorder="1" applyAlignment="1">
      <alignment vertical="center"/>
    </xf>
    <xf numFmtId="0" fontId="17" fillId="2" borderId="19" xfId="0" applyFont="1" applyFill="1" applyBorder="1" applyAlignment="1">
      <alignment vertical="center"/>
    </xf>
    <xf numFmtId="0" fontId="19" fillId="2" borderId="31" xfId="0" applyFont="1" applyFill="1" applyBorder="1" applyAlignment="1">
      <alignment vertical="center"/>
    </xf>
    <xf numFmtId="0" fontId="19" fillId="2" borderId="34" xfId="0" applyFont="1" applyFill="1" applyBorder="1" applyAlignment="1">
      <alignment vertical="center"/>
    </xf>
    <xf numFmtId="3" fontId="19" fillId="0" borderId="25" xfId="0" applyNumberFormat="1" applyFont="1" applyFill="1" applyBorder="1" applyAlignment="1">
      <alignment horizontal="right" vertical="center"/>
    </xf>
    <xf numFmtId="3" fontId="19" fillId="0" borderId="34" xfId="0" applyNumberFormat="1" applyFont="1" applyFill="1" applyBorder="1" applyAlignment="1">
      <alignment horizontal="right" vertical="center"/>
    </xf>
    <xf numFmtId="0" fontId="6" fillId="2" borderId="37" xfId="0" applyFont="1" applyFill="1" applyBorder="1" applyAlignment="1">
      <alignment vertical="center" wrapText="1"/>
    </xf>
    <xf numFmtId="0" fontId="6" fillId="2" borderId="0" xfId="3" applyFont="1" applyFill="1" applyBorder="1" applyAlignment="1">
      <alignment vertical="top"/>
    </xf>
    <xf numFmtId="3" fontId="6" fillId="2" borderId="0" xfId="0" applyNumberFormat="1" applyFont="1" applyFill="1" applyBorder="1" applyAlignment="1" applyProtection="1">
      <alignment horizontal="right" vertical="top"/>
    </xf>
    <xf numFmtId="3" fontId="7" fillId="2" borderId="0" xfId="2" applyNumberFormat="1" applyFont="1" applyFill="1" applyBorder="1" applyAlignment="1" applyProtection="1">
      <alignment horizontal="right" vertical="top" wrapText="1"/>
      <protection locked="0"/>
    </xf>
    <xf numFmtId="0" fontId="7" fillId="2" borderId="5" xfId="0" applyFont="1" applyFill="1" applyBorder="1" applyAlignment="1">
      <alignment horizontal="left" vertical="top"/>
    </xf>
    <xf numFmtId="0" fontId="29" fillId="0" borderId="0" xfId="0" applyFont="1" applyAlignment="1">
      <alignment vertical="center"/>
    </xf>
    <xf numFmtId="0" fontId="0" fillId="0" borderId="0" xfId="0" applyBorder="1"/>
    <xf numFmtId="0" fontId="17" fillId="2" borderId="4" xfId="0" applyFont="1" applyFill="1" applyBorder="1" applyAlignment="1">
      <alignment vertical="top"/>
    </xf>
    <xf numFmtId="3" fontId="9" fillId="2" borderId="0" xfId="0" applyNumberFormat="1" applyFont="1" applyFill="1" applyBorder="1" applyAlignment="1" applyProtection="1">
      <alignment horizontal="right" vertical="top"/>
    </xf>
    <xf numFmtId="0" fontId="30" fillId="0" borderId="0" xfId="0" applyFont="1"/>
    <xf numFmtId="0" fontId="8" fillId="2" borderId="2" xfId="0" applyFont="1" applyFill="1" applyBorder="1" applyAlignment="1">
      <alignment horizontal="left" vertical="top"/>
    </xf>
    <xf numFmtId="0" fontId="7" fillId="2" borderId="0" xfId="3" applyFont="1" applyFill="1" applyBorder="1" applyAlignment="1">
      <alignment vertical="top"/>
    </xf>
    <xf numFmtId="3" fontId="7" fillId="2" borderId="0" xfId="3" applyNumberFormat="1" applyFont="1" applyFill="1" applyBorder="1" applyAlignment="1">
      <alignment vertical="top"/>
    </xf>
    <xf numFmtId="3" fontId="6" fillId="2" borderId="0" xfId="3" applyNumberFormat="1" applyFont="1" applyFill="1" applyBorder="1" applyAlignment="1">
      <alignment vertical="top"/>
    </xf>
    <xf numFmtId="3" fontId="7" fillId="2" borderId="0" xfId="3" applyNumberFormat="1" applyFont="1" applyFill="1" applyBorder="1" applyAlignment="1" applyProtection="1">
      <alignment vertical="top"/>
      <protection locked="0"/>
    </xf>
    <xf numFmtId="0" fontId="7" fillId="2" borderId="0" xfId="3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left" vertical="top"/>
    </xf>
    <xf numFmtId="0" fontId="6" fillId="2" borderId="0" xfId="3" applyFont="1" applyFill="1" applyBorder="1" applyAlignment="1">
      <alignment horizontal="left" vertical="top"/>
    </xf>
    <xf numFmtId="3" fontId="6" fillId="2" borderId="0" xfId="3" applyNumberFormat="1" applyFont="1" applyFill="1" applyBorder="1" applyAlignment="1">
      <alignment horizontal="right" vertical="top" wrapText="1"/>
    </xf>
    <xf numFmtId="0" fontId="6" fillId="2" borderId="0" xfId="3" applyFont="1" applyFill="1" applyBorder="1" applyAlignment="1">
      <alignment horizontal="left" vertical="top" wrapText="1"/>
    </xf>
    <xf numFmtId="0" fontId="21" fillId="2" borderId="0" xfId="0" applyFont="1" applyFill="1"/>
    <xf numFmtId="0" fontId="31" fillId="2" borderId="0" xfId="0" applyFont="1" applyFill="1" applyBorder="1"/>
    <xf numFmtId="0" fontId="32" fillId="2" borderId="0" xfId="0" applyFont="1" applyFill="1" applyBorder="1" applyAlignment="1">
      <alignment vertical="center"/>
    </xf>
    <xf numFmtId="0" fontId="33" fillId="2" borderId="0" xfId="0" applyFont="1" applyFill="1" applyBorder="1"/>
    <xf numFmtId="0" fontId="31" fillId="2" borderId="0" xfId="0" applyFont="1" applyFill="1"/>
    <xf numFmtId="0" fontId="14" fillId="2" borderId="0" xfId="0" applyFont="1" applyFill="1" applyBorder="1" applyAlignment="1">
      <alignment horizontal="left" wrapText="1"/>
    </xf>
    <xf numFmtId="0" fontId="24" fillId="2" borderId="0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top" wrapText="1"/>
    </xf>
    <xf numFmtId="0" fontId="6" fillId="2" borderId="2" xfId="3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horizontal="left" vertical="top" wrapText="1"/>
    </xf>
    <xf numFmtId="0" fontId="20" fillId="2" borderId="2" xfId="0" applyFont="1" applyFill="1" applyBorder="1" applyAlignment="1">
      <alignment horizontal="left" vertical="top" wrapText="1"/>
    </xf>
    <xf numFmtId="3" fontId="9" fillId="2" borderId="0" xfId="3" applyNumberFormat="1" applyFont="1" applyFill="1" applyBorder="1" applyAlignment="1">
      <alignment horizontal="right" vertical="top" wrapText="1"/>
    </xf>
    <xf numFmtId="0" fontId="20" fillId="2" borderId="1" xfId="0" applyFont="1" applyFill="1" applyBorder="1" applyAlignment="1">
      <alignment horizontal="left" vertical="top" wrapText="1"/>
    </xf>
    <xf numFmtId="0" fontId="34" fillId="2" borderId="0" xfId="0" applyFont="1" applyFill="1" applyBorder="1" applyAlignment="1">
      <alignment horizontal="left" wrapText="1"/>
    </xf>
    <xf numFmtId="0" fontId="34" fillId="2" borderId="0" xfId="0" applyFont="1" applyFill="1" applyAlignment="1">
      <alignment horizontal="left" wrapText="1"/>
    </xf>
    <xf numFmtId="0" fontId="20" fillId="2" borderId="2" xfId="0" applyFont="1" applyFill="1" applyBorder="1" applyAlignment="1">
      <alignment vertical="top"/>
    </xf>
    <xf numFmtId="3" fontId="9" fillId="2" borderId="0" xfId="3" applyNumberFormat="1" applyFont="1" applyFill="1" applyBorder="1" applyAlignment="1">
      <alignment vertical="top"/>
    </xf>
    <xf numFmtId="3" fontId="4" fillId="2" borderId="0" xfId="3" applyNumberFormat="1" applyFont="1" applyFill="1" applyBorder="1" applyAlignment="1">
      <alignment vertical="top"/>
    </xf>
    <xf numFmtId="0" fontId="9" fillId="2" borderId="0" xfId="3" applyFont="1" applyFill="1" applyBorder="1" applyAlignment="1">
      <alignment horizontal="left" vertical="top" wrapText="1"/>
    </xf>
    <xf numFmtId="3" fontId="4" fillId="2" borderId="0" xfId="3" applyNumberFormat="1" applyFont="1" applyFill="1" applyBorder="1" applyAlignment="1">
      <alignment horizontal="right" vertical="top" wrapText="1"/>
    </xf>
    <xf numFmtId="0" fontId="15" fillId="2" borderId="0" xfId="0" applyFont="1" applyFill="1" applyBorder="1" applyAlignment="1">
      <alignment horizontal="left" vertical="top" wrapText="1"/>
    </xf>
    <xf numFmtId="3" fontId="9" fillId="2" borderId="0" xfId="3" applyNumberFormat="1" applyFont="1" applyFill="1" applyBorder="1" applyAlignment="1" applyProtection="1">
      <alignment horizontal="right" vertical="top" wrapText="1"/>
      <protection locked="0"/>
    </xf>
    <xf numFmtId="0" fontId="35" fillId="2" borderId="1" xfId="0" applyFont="1" applyFill="1" applyBorder="1" applyAlignment="1">
      <alignment horizontal="left" vertical="top" wrapText="1"/>
    </xf>
    <xf numFmtId="0" fontId="15" fillId="2" borderId="0" xfId="0" applyFont="1" applyFill="1" applyAlignment="1">
      <alignment horizontal="left" wrapText="1"/>
    </xf>
    <xf numFmtId="3" fontId="9" fillId="2" borderId="0" xfId="3" applyNumberFormat="1" applyFont="1" applyFill="1" applyBorder="1" applyAlignment="1" applyProtection="1">
      <alignment horizontal="right" vertical="top" wrapText="1"/>
    </xf>
    <xf numFmtId="3" fontId="4" fillId="2" borderId="0" xfId="3" applyNumberFormat="1" applyFont="1" applyFill="1" applyBorder="1" applyAlignment="1" applyProtection="1">
      <alignment horizontal="right" vertical="top" wrapText="1"/>
    </xf>
    <xf numFmtId="0" fontId="5" fillId="2" borderId="7" xfId="0" applyFont="1" applyFill="1" applyBorder="1" applyAlignment="1">
      <alignment vertical="top"/>
    </xf>
    <xf numFmtId="0" fontId="9" fillId="2" borderId="5" xfId="3" applyFont="1" applyFill="1" applyBorder="1" applyAlignment="1">
      <alignment horizontal="left" vertical="top" wrapText="1"/>
    </xf>
    <xf numFmtId="0" fontId="35" fillId="2" borderId="4" xfId="0" applyFont="1" applyFill="1" applyBorder="1" applyAlignment="1">
      <alignment horizontal="left" vertical="top" wrapText="1"/>
    </xf>
    <xf numFmtId="0" fontId="9" fillId="2" borderId="0" xfId="3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center"/>
    </xf>
    <xf numFmtId="0" fontId="24" fillId="2" borderId="0" xfId="3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0" fontId="10" fillId="2" borderId="0" xfId="3" applyFont="1" applyFill="1" applyBorder="1" applyAlignment="1">
      <alignment horizontal="center" vertical="center"/>
    </xf>
    <xf numFmtId="0" fontId="10" fillId="2" borderId="0" xfId="1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top"/>
    </xf>
    <xf numFmtId="3" fontId="19" fillId="2" borderId="0" xfId="0" applyNumberFormat="1" applyFont="1" applyFill="1" applyBorder="1" applyAlignment="1">
      <alignment vertical="top"/>
    </xf>
    <xf numFmtId="0" fontId="19" fillId="2" borderId="1" xfId="0" applyFont="1" applyFill="1" applyBorder="1" applyAlignment="1">
      <alignment vertical="top"/>
    </xf>
    <xf numFmtId="0" fontId="19" fillId="2" borderId="0" xfId="0" applyFont="1" applyFill="1" applyBorder="1" applyAlignment="1">
      <alignment vertical="top"/>
    </xf>
    <xf numFmtId="0" fontId="35" fillId="2" borderId="2" xfId="0" applyFont="1" applyFill="1" applyBorder="1" applyAlignment="1">
      <alignment vertical="top"/>
    </xf>
    <xf numFmtId="3" fontId="19" fillId="2" borderId="0" xfId="2" applyNumberFormat="1" applyFont="1" applyFill="1" applyBorder="1" applyAlignment="1">
      <alignment vertical="top"/>
    </xf>
    <xf numFmtId="0" fontId="35" fillId="2" borderId="1" xfId="0" applyFont="1" applyFill="1" applyBorder="1" applyAlignment="1">
      <alignment vertical="top"/>
    </xf>
    <xf numFmtId="3" fontId="7" fillId="2" borderId="0" xfId="2" applyNumberFormat="1" applyFont="1" applyFill="1" applyBorder="1" applyAlignment="1">
      <alignment vertical="top"/>
    </xf>
    <xf numFmtId="3" fontId="17" fillId="2" borderId="0" xfId="2" applyNumberFormat="1" applyFont="1" applyFill="1" applyBorder="1" applyAlignment="1">
      <alignment vertical="top"/>
    </xf>
    <xf numFmtId="0" fontId="33" fillId="2" borderId="0" xfId="0" applyFont="1" applyFill="1" applyAlignment="1">
      <alignment vertical="center"/>
    </xf>
    <xf numFmtId="0" fontId="33" fillId="2" borderId="0" xfId="0" applyFont="1" applyFill="1" applyBorder="1" applyAlignment="1">
      <alignment vertical="center"/>
    </xf>
    <xf numFmtId="3" fontId="35" fillId="2" borderId="0" xfId="2" applyNumberFormat="1" applyFont="1" applyFill="1" applyBorder="1" applyAlignment="1">
      <alignment vertical="top"/>
    </xf>
    <xf numFmtId="0" fontId="34" fillId="2" borderId="0" xfId="0" applyFont="1" applyFill="1"/>
    <xf numFmtId="0" fontId="34" fillId="2" borderId="0" xfId="0" applyFont="1" applyFill="1" applyBorder="1"/>
    <xf numFmtId="0" fontId="0" fillId="0" borderId="0" xfId="0" applyAlignment="1">
      <alignment vertical="center"/>
    </xf>
    <xf numFmtId="0" fontId="36" fillId="0" borderId="0" xfId="0" applyFont="1" applyAlignment="1">
      <alignment vertical="top"/>
    </xf>
    <xf numFmtId="0" fontId="37" fillId="2" borderId="0" xfId="0" applyFont="1" applyFill="1" applyBorder="1" applyAlignment="1">
      <alignment vertical="top"/>
    </xf>
    <xf numFmtId="0" fontId="0" fillId="0" borderId="0" xfId="0" applyAlignment="1"/>
    <xf numFmtId="0" fontId="16" fillId="2" borderId="0" xfId="0" applyFont="1" applyFill="1" applyBorder="1" applyAlignment="1"/>
    <xf numFmtId="0" fontId="14" fillId="2" borderId="0" xfId="0" applyFont="1" applyFill="1" applyProtection="1"/>
    <xf numFmtId="0" fontId="27" fillId="3" borderId="0" xfId="0" applyFont="1" applyFill="1" applyBorder="1" applyAlignment="1">
      <alignment vertical="center"/>
    </xf>
    <xf numFmtId="0" fontId="17" fillId="2" borderId="5" xfId="0" applyFont="1" applyFill="1" applyBorder="1"/>
    <xf numFmtId="0" fontId="17" fillId="2" borderId="3" xfId="0" applyFont="1" applyFill="1" applyBorder="1"/>
    <xf numFmtId="43" fontId="17" fillId="2" borderId="3" xfId="0" applyNumberFormat="1" applyFont="1" applyFill="1" applyBorder="1"/>
    <xf numFmtId="0" fontId="17" fillId="2" borderId="4" xfId="0" applyFont="1" applyFill="1" applyBorder="1"/>
    <xf numFmtId="0" fontId="23" fillId="2" borderId="0" xfId="0" applyFont="1" applyFill="1" applyBorder="1" applyAlignment="1">
      <alignment vertical="center"/>
    </xf>
    <xf numFmtId="0" fontId="24" fillId="2" borderId="0" xfId="0" applyFont="1" applyFill="1" applyBorder="1" applyAlignment="1">
      <alignment vertical="center"/>
    </xf>
    <xf numFmtId="0" fontId="17" fillId="2" borderId="7" xfId="0" applyFont="1" applyFill="1" applyBorder="1" applyAlignment="1" applyProtection="1">
      <alignment horizontal="right" vertical="top"/>
    </xf>
    <xf numFmtId="0" fontId="17" fillId="2" borderId="8" xfId="0" applyFont="1" applyFill="1" applyBorder="1" applyAlignment="1" applyProtection="1">
      <alignment vertical="top"/>
    </xf>
    <xf numFmtId="0" fontId="17" fillId="2" borderId="6" xfId="0" applyFont="1" applyFill="1" applyBorder="1" applyProtection="1"/>
    <xf numFmtId="164" fontId="10" fillId="2" borderId="7" xfId="2" applyNumberFormat="1" applyFont="1" applyFill="1" applyBorder="1" applyAlignment="1" applyProtection="1">
      <alignment horizontal="center" vertical="top"/>
    </xf>
    <xf numFmtId="164" fontId="10" fillId="2" borderId="7" xfId="2" applyNumberFormat="1" applyFont="1" applyFill="1" applyBorder="1" applyAlignment="1" applyProtection="1">
      <alignment horizontal="center" vertical="center"/>
    </xf>
    <xf numFmtId="0" fontId="17" fillId="2" borderId="2" xfId="0" applyFont="1" applyFill="1" applyBorder="1" applyAlignment="1"/>
    <xf numFmtId="0" fontId="6" fillId="2" borderId="0" xfId="3" applyFont="1" applyFill="1" applyBorder="1" applyAlignment="1">
      <alignment vertical="center"/>
    </xf>
    <xf numFmtId="0" fontId="7" fillId="2" borderId="0" xfId="3" applyFont="1" applyFill="1" applyBorder="1" applyAlignment="1"/>
    <xf numFmtId="0" fontId="17" fillId="2" borderId="1" xfId="0" applyFont="1" applyFill="1" applyBorder="1" applyAlignment="1"/>
    <xf numFmtId="164" fontId="10" fillId="2" borderId="7" xfId="2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0" fillId="2" borderId="6" xfId="3" applyFont="1" applyFill="1" applyBorder="1" applyAlignment="1">
      <alignment horizontal="center" vertical="center"/>
    </xf>
    <xf numFmtId="0" fontId="24" fillId="2" borderId="0" xfId="0" applyFont="1" applyFill="1" applyBorder="1" applyAlignment="1"/>
    <xf numFmtId="164" fontId="26" fillId="2" borderId="0" xfId="2" applyNumberFormat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vertical="top"/>
    </xf>
    <xf numFmtId="0" fontId="24" fillId="2" borderId="0" xfId="3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vertical="top" wrapText="1"/>
    </xf>
    <xf numFmtId="0" fontId="35" fillId="2" borderId="0" xfId="0" applyFont="1" applyFill="1" applyBorder="1" applyAlignment="1">
      <alignment horizontal="left" vertical="top" wrapText="1"/>
    </xf>
    <xf numFmtId="0" fontId="24" fillId="2" borderId="0" xfId="3" applyFont="1" applyFill="1" applyBorder="1" applyAlignment="1">
      <alignment horizontal="center"/>
    </xf>
    <xf numFmtId="0" fontId="24" fillId="2" borderId="0" xfId="3" applyFont="1" applyFill="1" applyBorder="1" applyAlignment="1"/>
    <xf numFmtId="3" fontId="19" fillId="2" borderId="20" xfId="0" applyNumberFormat="1" applyFont="1" applyFill="1" applyBorder="1" applyAlignment="1">
      <alignment vertical="top"/>
    </xf>
    <xf numFmtId="3" fontId="35" fillId="2" borderId="20" xfId="2" applyNumberFormat="1" applyFont="1" applyFill="1" applyBorder="1" applyAlignment="1">
      <alignment vertical="top"/>
    </xf>
    <xf numFmtId="3" fontId="7" fillId="2" borderId="20" xfId="2" applyNumberFormat="1" applyFont="1" applyFill="1" applyBorder="1" applyAlignment="1" applyProtection="1">
      <alignment vertical="top"/>
      <protection locked="0"/>
    </xf>
    <xf numFmtId="3" fontId="17" fillId="2" borderId="20" xfId="2" applyNumberFormat="1" applyFont="1" applyFill="1" applyBorder="1" applyAlignment="1">
      <alignment vertical="top"/>
    </xf>
    <xf numFmtId="0" fontId="6" fillId="2" borderId="8" xfId="1" applyNumberFormat="1" applyFont="1" applyFill="1" applyBorder="1" applyAlignment="1">
      <alignment vertical="center"/>
    </xf>
    <xf numFmtId="0" fontId="6" fillId="2" borderId="7" xfId="1" applyNumberFormat="1" applyFont="1" applyFill="1" applyBorder="1" applyAlignment="1">
      <alignment vertical="center"/>
    </xf>
    <xf numFmtId="0" fontId="6" fillId="2" borderId="6" xfId="1" applyNumberFormat="1" applyFont="1" applyFill="1" applyBorder="1" applyAlignment="1">
      <alignment vertical="center"/>
    </xf>
    <xf numFmtId="0" fontId="6" fillId="2" borderId="12" xfId="1" applyNumberFormat="1" applyFont="1" applyFill="1" applyBorder="1" applyAlignment="1">
      <alignment vertical="center"/>
    </xf>
    <xf numFmtId="0" fontId="17" fillId="2" borderId="5" xfId="0" applyFont="1" applyFill="1" applyBorder="1" applyAlignment="1">
      <alignment vertical="top"/>
    </xf>
    <xf numFmtId="0" fontId="17" fillId="2" borderId="3" xfId="0" applyFont="1" applyFill="1" applyBorder="1" applyAlignment="1">
      <alignment vertical="top"/>
    </xf>
    <xf numFmtId="0" fontId="17" fillId="2" borderId="38" xfId="0" applyFont="1" applyFill="1" applyBorder="1" applyAlignment="1">
      <alignment vertical="top"/>
    </xf>
    <xf numFmtId="3" fontId="19" fillId="2" borderId="20" xfId="2" applyNumberFormat="1" applyFont="1" applyFill="1" applyBorder="1" applyAlignment="1">
      <alignment vertical="top"/>
    </xf>
    <xf numFmtId="3" fontId="7" fillId="2" borderId="20" xfId="2" applyNumberFormat="1" applyFont="1" applyFill="1" applyBorder="1" applyAlignment="1">
      <alignment vertical="top"/>
    </xf>
    <xf numFmtId="0" fontId="6" fillId="2" borderId="0" xfId="1" applyNumberFormat="1" applyFont="1" applyFill="1" applyBorder="1" applyAlignment="1">
      <alignment vertical="center"/>
    </xf>
    <xf numFmtId="0" fontId="28" fillId="2" borderId="0" xfId="3" applyFont="1" applyFill="1" applyBorder="1" applyAlignment="1">
      <alignment horizontal="center" wrapText="1"/>
    </xf>
    <xf numFmtId="0" fontId="28" fillId="2" borderId="0" xfId="3" applyFont="1" applyFill="1" applyBorder="1" applyAlignment="1">
      <alignment horizontal="center" vertical="top" wrapText="1"/>
    </xf>
    <xf numFmtId="0" fontId="17" fillId="2" borderId="0" xfId="0" applyFont="1" applyFill="1" applyProtection="1">
      <protection locked="0"/>
    </xf>
    <xf numFmtId="4" fontId="17" fillId="2" borderId="0" xfId="0" applyNumberFormat="1" applyFont="1" applyFill="1" applyProtection="1">
      <protection locked="0"/>
    </xf>
    <xf numFmtId="0" fontId="26" fillId="2" borderId="3" xfId="0" applyFont="1" applyFill="1" applyBorder="1" applyAlignment="1" applyProtection="1">
      <alignment horizontal="center"/>
    </xf>
    <xf numFmtId="0" fontId="26" fillId="2" borderId="0" xfId="0" applyFont="1" applyFill="1" applyBorder="1" applyAlignment="1" applyProtection="1">
      <alignment horizontal="center"/>
    </xf>
    <xf numFmtId="0" fontId="17" fillId="2" borderId="0" xfId="0" applyFont="1" applyFill="1" applyBorder="1" applyProtection="1">
      <protection locked="0"/>
    </xf>
    <xf numFmtId="3" fontId="26" fillId="2" borderId="3" xfId="0" applyNumberFormat="1" applyFont="1" applyFill="1" applyBorder="1" applyAlignment="1" applyProtection="1">
      <alignment horizontal="center"/>
    </xf>
    <xf numFmtId="3" fontId="26" fillId="2" borderId="0" xfId="0" applyNumberFormat="1" applyFont="1" applyFill="1" applyBorder="1" applyAlignment="1" applyProtection="1">
      <alignment horizontal="center"/>
    </xf>
    <xf numFmtId="3" fontId="19" fillId="2" borderId="20" xfId="0" applyNumberFormat="1" applyFont="1" applyFill="1" applyBorder="1" applyProtection="1">
      <protection locked="0"/>
    </xf>
    <xf numFmtId="3" fontId="17" fillId="2" borderId="0" xfId="0" applyNumberFormat="1" applyFont="1" applyFill="1" applyProtection="1">
      <protection locked="0"/>
    </xf>
    <xf numFmtId="3" fontId="17" fillId="2" borderId="20" xfId="0" applyNumberFormat="1" applyFont="1" applyFill="1" applyBorder="1" applyProtection="1">
      <protection locked="0"/>
    </xf>
    <xf numFmtId="3" fontId="19" fillId="2" borderId="39" xfId="0" applyNumberFormat="1" applyFont="1" applyFill="1" applyBorder="1" applyProtection="1"/>
    <xf numFmtId="3" fontId="17" fillId="2" borderId="39" xfId="0" applyNumberFormat="1" applyFont="1" applyFill="1" applyBorder="1" applyProtection="1"/>
    <xf numFmtId="3" fontId="17" fillId="2" borderId="39" xfId="0" applyNumberFormat="1" applyFont="1" applyFill="1" applyBorder="1" applyProtection="1">
      <protection locked="0"/>
    </xf>
    <xf numFmtId="3" fontId="0" fillId="0" borderId="39" xfId="0" applyNumberFormat="1" applyBorder="1" applyProtection="1">
      <protection locked="0"/>
    </xf>
    <xf numFmtId="0" fontId="17" fillId="2" borderId="0" xfId="0" applyFont="1" applyFill="1" applyAlignment="1" applyProtection="1">
      <alignment vertical="center"/>
      <protection locked="0"/>
    </xf>
    <xf numFmtId="3" fontId="17" fillId="2" borderId="39" xfId="0" applyNumberFormat="1" applyFont="1" applyFill="1" applyBorder="1" applyAlignment="1" applyProtection="1">
      <alignment horizontal="left" vertical="center" wrapText="1"/>
      <protection locked="0"/>
    </xf>
    <xf numFmtId="3" fontId="17" fillId="2" borderId="0" xfId="0" applyNumberFormat="1" applyFont="1" applyFill="1" applyAlignment="1" applyProtection="1">
      <alignment vertical="center"/>
      <protection locked="0"/>
    </xf>
    <xf numFmtId="3" fontId="0" fillId="0" borderId="39" xfId="0" applyNumberFormat="1" applyBorder="1" applyAlignment="1" applyProtection="1">
      <alignment vertical="center"/>
      <protection locked="0"/>
    </xf>
    <xf numFmtId="0" fontId="17" fillId="2" borderId="0" xfId="0" applyFont="1" applyFill="1" applyAlignment="1">
      <alignment vertical="center"/>
    </xf>
    <xf numFmtId="3" fontId="17" fillId="0" borderId="0" xfId="0" applyNumberFormat="1" applyFont="1" applyFill="1" applyProtection="1"/>
    <xf numFmtId="3" fontId="17" fillId="2" borderId="0" xfId="0" applyNumberFormat="1" applyFont="1" applyFill="1" applyBorder="1" applyProtection="1">
      <protection locked="0"/>
    </xf>
    <xf numFmtId="0" fontId="17" fillId="0" borderId="0" xfId="0" applyFont="1" applyProtection="1">
      <protection locked="0"/>
    </xf>
    <xf numFmtId="3" fontId="17" fillId="2" borderId="0" xfId="0" applyNumberFormat="1" applyFont="1" applyFill="1" applyBorder="1" applyAlignment="1" applyProtection="1">
      <alignment horizontal="left" wrapText="1" indent="3"/>
      <protection locked="0"/>
    </xf>
    <xf numFmtId="3" fontId="19" fillId="2" borderId="0" xfId="0" applyNumberFormat="1" applyFont="1" applyFill="1" applyBorder="1" applyProtection="1"/>
    <xf numFmtId="3" fontId="17" fillId="2" borderId="0" xfId="0" applyNumberFormat="1" applyFont="1" applyFill="1" applyBorder="1" applyProtection="1"/>
    <xf numFmtId="0" fontId="18" fillId="2" borderId="39" xfId="0" applyFont="1" applyFill="1" applyBorder="1" applyAlignment="1">
      <alignment horizontal="center"/>
    </xf>
    <xf numFmtId="0" fontId="6" fillId="2" borderId="0" xfId="0" applyFont="1" applyFill="1" applyBorder="1" applyAlignment="1">
      <alignment vertical="center"/>
    </xf>
    <xf numFmtId="3" fontId="0" fillId="2" borderId="0" xfId="0" applyNumberFormat="1" applyFill="1" applyProtection="1">
      <protection locked="0"/>
    </xf>
    <xf numFmtId="0" fontId="22" fillId="2" borderId="0" xfId="0" applyFont="1" applyFill="1" applyAlignment="1" applyProtection="1">
      <alignment vertical="center"/>
      <protection locked="0"/>
    </xf>
    <xf numFmtId="0" fontId="22" fillId="2" borderId="0" xfId="0" applyFont="1" applyFill="1" applyBorder="1" applyAlignment="1" applyProtection="1">
      <alignment vertical="center"/>
      <protection locked="0"/>
    </xf>
    <xf numFmtId="0" fontId="22" fillId="2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6" fillId="2" borderId="0" xfId="0" applyFont="1" applyFill="1" applyBorder="1" applyAlignment="1" applyProtection="1">
      <alignment horizontal="left" vertical="top" wrapText="1"/>
    </xf>
    <xf numFmtId="0" fontId="19" fillId="2" borderId="0" xfId="0" applyFont="1" applyFill="1" applyBorder="1" applyAlignment="1" applyProtection="1">
      <alignment vertical="top" wrapText="1"/>
    </xf>
    <xf numFmtId="3" fontId="6" fillId="2" borderId="0" xfId="2" applyNumberFormat="1" applyFont="1" applyFill="1" applyBorder="1" applyAlignment="1" applyProtection="1">
      <alignment horizontal="right" vertical="top" wrapText="1"/>
      <protection locked="0"/>
    </xf>
    <xf numFmtId="0" fontId="9" fillId="2" borderId="0" xfId="3" applyFont="1" applyFill="1" applyBorder="1" applyAlignment="1">
      <alignment horizontal="left" vertical="top" wrapText="1"/>
    </xf>
    <xf numFmtId="3" fontId="17" fillId="2" borderId="0" xfId="0" applyNumberFormat="1" applyFont="1" applyFill="1" applyBorder="1" applyAlignment="1">
      <alignment vertical="top"/>
    </xf>
    <xf numFmtId="3" fontId="35" fillId="2" borderId="0" xfId="0" applyNumberFormat="1" applyFont="1" applyFill="1" applyBorder="1" applyAlignment="1">
      <alignment vertical="top"/>
    </xf>
    <xf numFmtId="3" fontId="17" fillId="0" borderId="0" xfId="0" applyNumberFormat="1" applyFont="1" applyAlignment="1">
      <alignment vertical="center"/>
    </xf>
    <xf numFmtId="3" fontId="14" fillId="0" borderId="0" xfId="0" applyNumberFormat="1" applyFont="1" applyProtection="1"/>
    <xf numFmtId="3" fontId="17" fillId="2" borderId="0" xfId="0" applyNumberFormat="1" applyFont="1" applyFill="1"/>
    <xf numFmtId="0" fontId="10" fillId="2" borderId="0" xfId="0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vertical="top"/>
    </xf>
    <xf numFmtId="0" fontId="0" fillId="0" borderId="0" xfId="0" applyAlignment="1">
      <alignment wrapText="1"/>
    </xf>
    <xf numFmtId="0" fontId="0" fillId="2" borderId="0" xfId="0" applyFill="1" applyBorder="1"/>
    <xf numFmtId="44" fontId="0" fillId="2" borderId="0" xfId="7" applyFont="1" applyFill="1" applyBorder="1"/>
    <xf numFmtId="43" fontId="0" fillId="2" borderId="0" xfId="7" applyNumberFormat="1" applyFont="1" applyFill="1" applyBorder="1"/>
    <xf numFmtId="44" fontId="13" fillId="2" borderId="0" xfId="7" applyFont="1" applyFill="1" applyBorder="1"/>
    <xf numFmtId="0" fontId="3" fillId="0" borderId="0" xfId="0" applyFont="1" applyProtection="1"/>
    <xf numFmtId="166" fontId="43" fillId="0" borderId="0" xfId="2" applyNumberFormat="1" applyFont="1" applyProtection="1"/>
    <xf numFmtId="0" fontId="44" fillId="2" borderId="0" xfId="0" applyFont="1" applyFill="1" applyProtection="1">
      <protection locked="0"/>
    </xf>
    <xf numFmtId="0" fontId="44" fillId="2" borderId="0" xfId="0" applyFont="1" applyFill="1" applyBorder="1" applyProtection="1">
      <protection locked="0"/>
    </xf>
    <xf numFmtId="0" fontId="44" fillId="0" borderId="0" xfId="0" applyFont="1" applyBorder="1" applyProtection="1">
      <protection locked="0"/>
    </xf>
    <xf numFmtId="0" fontId="44" fillId="0" borderId="0" xfId="0" applyFont="1" applyProtection="1">
      <protection locked="0"/>
    </xf>
    <xf numFmtId="0" fontId="45" fillId="2" borderId="0" xfId="6" applyFont="1" applyFill="1" applyProtection="1">
      <protection locked="0"/>
    </xf>
    <xf numFmtId="0" fontId="45" fillId="2" borderId="0" xfId="6" applyFont="1" applyFill="1" applyAlignment="1" applyProtection="1">
      <protection locked="0"/>
    </xf>
    <xf numFmtId="0" fontId="44" fillId="2" borderId="0" xfId="6" applyFont="1" applyFill="1" applyProtection="1">
      <protection locked="0"/>
    </xf>
    <xf numFmtId="0" fontId="46" fillId="2" borderId="7" xfId="6" applyFont="1" applyFill="1" applyBorder="1" applyProtection="1">
      <protection locked="0"/>
    </xf>
    <xf numFmtId="0" fontId="46" fillId="2" borderId="6" xfId="6" applyFont="1" applyFill="1" applyBorder="1" applyProtection="1">
      <protection locked="0"/>
    </xf>
    <xf numFmtId="0" fontId="46" fillId="2" borderId="6" xfId="6" applyFont="1" applyFill="1" applyBorder="1" applyAlignment="1" applyProtection="1">
      <alignment horizontal="center"/>
      <protection locked="0"/>
    </xf>
    <xf numFmtId="0" fontId="46" fillId="2" borderId="12" xfId="6" applyFont="1" applyFill="1" applyBorder="1" applyAlignment="1" applyProtection="1">
      <alignment horizontal="center"/>
      <protection locked="0"/>
    </xf>
    <xf numFmtId="0" fontId="46" fillId="2" borderId="8" xfId="6" applyFont="1" applyFill="1" applyBorder="1" applyAlignment="1" applyProtection="1">
      <alignment horizontal="center"/>
      <protection locked="0"/>
    </xf>
    <xf numFmtId="0" fontId="47" fillId="2" borderId="0" xfId="6" applyFont="1" applyFill="1" applyProtection="1">
      <protection locked="0"/>
    </xf>
    <xf numFmtId="0" fontId="45" fillId="2" borderId="0" xfId="6" applyFont="1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2" borderId="0" xfId="0" applyFill="1" applyBorder="1" applyProtection="1">
      <protection locked="0"/>
    </xf>
    <xf numFmtId="0" fontId="0" fillId="0" borderId="0" xfId="0" applyProtection="1">
      <protection locked="0"/>
    </xf>
    <xf numFmtId="0" fontId="13" fillId="2" borderId="0" xfId="0" applyFont="1" applyFill="1" applyProtection="1">
      <protection locked="0"/>
    </xf>
    <xf numFmtId="0" fontId="13" fillId="2" borderId="0" xfId="0" applyFont="1" applyFill="1" applyBorder="1" applyProtection="1">
      <protection locked="0"/>
    </xf>
    <xf numFmtId="0" fontId="13" fillId="0" borderId="0" xfId="0" applyFont="1" applyBorder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 applyProtection="1"/>
    <xf numFmtId="0" fontId="44" fillId="2" borderId="7" xfId="0" applyFont="1" applyFill="1" applyBorder="1" applyAlignment="1" applyProtection="1">
      <alignment horizontal="justify" vertical="center" wrapText="1"/>
      <protection locked="0"/>
    </xf>
    <xf numFmtId="0" fontId="44" fillId="2" borderId="6" xfId="0" applyFont="1" applyFill="1" applyBorder="1" applyAlignment="1" applyProtection="1">
      <alignment horizontal="justify" vertical="center" wrapText="1"/>
      <protection locked="0"/>
    </xf>
    <xf numFmtId="0" fontId="44" fillId="2" borderId="12" xfId="0" applyFont="1" applyFill="1" applyBorder="1" applyAlignment="1" applyProtection="1">
      <alignment horizontal="justify" vertical="center" wrapText="1"/>
      <protection locked="0"/>
    </xf>
    <xf numFmtId="0" fontId="44" fillId="2" borderId="12" xfId="0" applyFont="1" applyFill="1" applyBorder="1" applyAlignment="1" applyProtection="1">
      <alignment horizontal="justify" vertical="center" wrapText="1"/>
    </xf>
    <xf numFmtId="0" fontId="44" fillId="2" borderId="8" xfId="0" applyFont="1" applyFill="1" applyBorder="1" applyAlignment="1" applyProtection="1">
      <alignment horizontal="justify" vertical="center" wrapText="1"/>
    </xf>
    <xf numFmtId="0" fontId="44" fillId="2" borderId="0" xfId="0" applyFont="1" applyFill="1" applyBorder="1" applyAlignment="1" applyProtection="1">
      <alignment horizontal="justify" vertical="center" wrapText="1"/>
      <protection locked="0"/>
    </xf>
    <xf numFmtId="0" fontId="45" fillId="2" borderId="0" xfId="0" applyFont="1" applyFill="1" applyBorder="1" applyAlignment="1" applyProtection="1">
      <alignment horizontal="justify" vertical="center" wrapText="1"/>
      <protection locked="0"/>
    </xf>
    <xf numFmtId="0" fontId="45" fillId="2" borderId="3" xfId="0" applyFont="1" applyFill="1" applyBorder="1" applyAlignment="1" applyProtection="1">
      <alignment horizontal="justify" vertical="center" wrapText="1"/>
      <protection locked="0"/>
    </xf>
    <xf numFmtId="0" fontId="13" fillId="2" borderId="0" xfId="0" applyFont="1" applyFill="1" applyBorder="1" applyAlignment="1" applyProtection="1">
      <alignment vertical="top"/>
      <protection locked="0"/>
    </xf>
    <xf numFmtId="0" fontId="13" fillId="0" borderId="0" xfId="0" applyFont="1" applyAlignment="1" applyProtection="1">
      <alignment vertical="top"/>
      <protection locked="0"/>
    </xf>
    <xf numFmtId="0" fontId="29" fillId="0" borderId="0" xfId="0" applyFont="1" applyAlignment="1">
      <alignment horizontal="left" vertical="center" indent="5"/>
    </xf>
    <xf numFmtId="37" fontId="56" fillId="4" borderId="39" xfId="6" applyNumberFormat="1" applyFont="1" applyFill="1" applyBorder="1" applyAlignment="1" applyProtection="1">
      <alignment horizontal="center" vertical="center"/>
    </xf>
    <xf numFmtId="37" fontId="56" fillId="4" borderId="39" xfId="6" applyNumberFormat="1" applyFont="1" applyFill="1" applyBorder="1" applyAlignment="1" applyProtection="1">
      <alignment horizontal="center" wrapText="1"/>
    </xf>
    <xf numFmtId="37" fontId="56" fillId="4" borderId="11" xfId="6" applyNumberFormat="1" applyFont="1" applyFill="1" applyBorder="1" applyAlignment="1" applyProtection="1">
      <alignment horizontal="center" vertical="center"/>
    </xf>
    <xf numFmtId="3" fontId="27" fillId="2" borderId="20" xfId="0" applyNumberFormat="1" applyFont="1" applyFill="1" applyBorder="1" applyAlignment="1" applyProtection="1">
      <alignment vertical="center" wrapText="1"/>
      <protection locked="0"/>
    </xf>
    <xf numFmtId="3" fontId="27" fillId="2" borderId="20" xfId="0" applyNumberFormat="1" applyFont="1" applyFill="1" applyBorder="1" applyAlignment="1" applyProtection="1">
      <alignment vertical="center" wrapText="1"/>
    </xf>
    <xf numFmtId="3" fontId="27" fillId="2" borderId="2" xfId="0" applyNumberFormat="1" applyFont="1" applyFill="1" applyBorder="1" applyAlignment="1" applyProtection="1">
      <alignment vertical="center" wrapText="1"/>
    </xf>
    <xf numFmtId="0" fontId="58" fillId="2" borderId="0" xfId="6" applyFont="1" applyFill="1" applyBorder="1" applyAlignment="1" applyProtection="1">
      <alignment horizontal="center" vertical="center"/>
    </xf>
    <xf numFmtId="0" fontId="58" fillId="2" borderId="3" xfId="6" applyFont="1" applyFill="1" applyBorder="1" applyAlignment="1" applyProtection="1">
      <alignment horizontal="center" vertical="center"/>
      <protection locked="0"/>
    </xf>
    <xf numFmtId="0" fontId="58" fillId="2" borderId="4" xfId="6" applyFont="1" applyFill="1" applyBorder="1" applyAlignment="1" applyProtection="1">
      <alignment wrapText="1"/>
      <protection locked="0"/>
    </xf>
    <xf numFmtId="3" fontId="58" fillId="2" borderId="4" xfId="5" applyNumberFormat="1" applyFont="1" applyFill="1" applyBorder="1" applyAlignment="1" applyProtection="1">
      <alignment horizontal="center"/>
      <protection locked="0"/>
    </xf>
    <xf numFmtId="3" fontId="58" fillId="2" borderId="38" xfId="5" applyNumberFormat="1" applyFont="1" applyFill="1" applyBorder="1" applyAlignment="1" applyProtection="1">
      <alignment horizontal="center"/>
      <protection locked="0"/>
    </xf>
    <xf numFmtId="3" fontId="58" fillId="2" borderId="38" xfId="5" applyNumberFormat="1" applyFont="1" applyFill="1" applyBorder="1" applyAlignment="1" applyProtection="1">
      <alignment horizontal="center"/>
    </xf>
    <xf numFmtId="3" fontId="58" fillId="2" borderId="5" xfId="5" applyNumberFormat="1" applyFont="1" applyFill="1" applyBorder="1" applyAlignment="1" applyProtection="1">
      <alignment horizontal="center"/>
    </xf>
    <xf numFmtId="0" fontId="59" fillId="2" borderId="10" xfId="6" applyFont="1" applyFill="1" applyBorder="1" applyAlignment="1" applyProtection="1">
      <alignment horizontal="centerContinuous"/>
      <protection locked="0"/>
    </xf>
    <xf numFmtId="0" fontId="59" fillId="2" borderId="9" xfId="6" applyFont="1" applyFill="1" applyBorder="1" applyAlignment="1" applyProtection="1">
      <alignment horizontal="left" wrapText="1"/>
    </xf>
    <xf numFmtId="3" fontId="60" fillId="2" borderId="20" xfId="0" applyNumberFormat="1" applyFont="1" applyFill="1" applyBorder="1" applyAlignment="1" applyProtection="1">
      <alignment vertical="center" wrapText="1"/>
    </xf>
    <xf numFmtId="0" fontId="51" fillId="2" borderId="7" xfId="0" applyFont="1" applyFill="1" applyBorder="1" applyAlignment="1" applyProtection="1">
      <alignment vertical="top" wrapText="1"/>
      <protection locked="0"/>
    </xf>
    <xf numFmtId="0" fontId="55" fillId="2" borderId="7" xfId="0" applyFont="1" applyFill="1" applyBorder="1" applyAlignment="1" applyProtection="1">
      <alignment vertical="top" wrapText="1"/>
    </xf>
    <xf numFmtId="3" fontId="55" fillId="2" borderId="7" xfId="0" applyNumberFormat="1" applyFont="1" applyFill="1" applyBorder="1" applyAlignment="1" applyProtection="1">
      <alignment vertical="top" wrapText="1"/>
    </xf>
    <xf numFmtId="0" fontId="63" fillId="2" borderId="0" xfId="0" applyFont="1" applyFill="1" applyBorder="1" applyProtection="1"/>
    <xf numFmtId="0" fontId="12" fillId="2" borderId="0" xfId="6" applyFont="1" applyFill="1" applyProtection="1">
      <protection locked="0"/>
    </xf>
    <xf numFmtId="0" fontId="59" fillId="2" borderId="0" xfId="6" applyFont="1" applyFill="1" applyBorder="1" applyAlignment="1" applyProtection="1">
      <alignment horizontal="left"/>
    </xf>
    <xf numFmtId="3" fontId="60" fillId="2" borderId="20" xfId="0" applyNumberFormat="1" applyFont="1" applyFill="1" applyBorder="1" applyAlignment="1" applyProtection="1">
      <alignment vertical="center" wrapText="1"/>
      <protection locked="0"/>
    </xf>
    <xf numFmtId="0" fontId="13" fillId="2" borderId="0" xfId="6" applyFont="1" applyFill="1" applyProtection="1">
      <protection locked="0"/>
    </xf>
    <xf numFmtId="0" fontId="58" fillId="2" borderId="3" xfId="6" applyFont="1" applyFill="1" applyBorder="1" applyAlignment="1" applyProtection="1">
      <alignment horizontal="center" vertical="center"/>
    </xf>
    <xf numFmtId="0" fontId="58" fillId="2" borderId="4" xfId="6" applyFont="1" applyFill="1" applyBorder="1" applyAlignment="1" applyProtection="1">
      <alignment wrapText="1"/>
    </xf>
    <xf numFmtId="0" fontId="59" fillId="2" borderId="10" xfId="6" applyFont="1" applyFill="1" applyBorder="1" applyAlignment="1" applyProtection="1">
      <alignment horizontal="centerContinuous"/>
    </xf>
    <xf numFmtId="0" fontId="59" fillId="2" borderId="9" xfId="6" applyFont="1" applyFill="1" applyBorder="1" applyAlignment="1" applyProtection="1">
      <alignment horizontal="left" wrapText="1" indent="1"/>
    </xf>
    <xf numFmtId="0" fontId="51" fillId="2" borderId="7" xfId="0" applyFont="1" applyFill="1" applyBorder="1" applyAlignment="1" applyProtection="1">
      <alignment vertical="top" wrapText="1"/>
    </xf>
    <xf numFmtId="0" fontId="0" fillId="2" borderId="0" xfId="0" applyFont="1" applyFill="1" applyProtection="1">
      <protection locked="0"/>
    </xf>
    <xf numFmtId="0" fontId="0" fillId="2" borderId="0" xfId="0" applyFont="1" applyFill="1" applyProtection="1"/>
    <xf numFmtId="0" fontId="0" fillId="2" borderId="0" xfId="0" applyFont="1" applyFill="1" applyBorder="1" applyProtection="1"/>
    <xf numFmtId="0" fontId="0" fillId="0" borderId="0" xfId="0" applyFont="1" applyBorder="1" applyProtection="1"/>
    <xf numFmtId="0" fontId="0" fillId="0" borderId="0" xfId="0" applyFont="1" applyProtection="1"/>
    <xf numFmtId="0" fontId="0" fillId="2" borderId="0" xfId="0" applyFont="1" applyFill="1" applyBorder="1" applyProtection="1">
      <protection locked="0"/>
    </xf>
    <xf numFmtId="0" fontId="0" fillId="0" borderId="0" xfId="0" applyFont="1" applyBorder="1" applyProtection="1">
      <protection locked="0"/>
    </xf>
    <xf numFmtId="0" fontId="0" fillId="0" borderId="0" xfId="0" applyFont="1" applyProtection="1">
      <protection locked="0"/>
    </xf>
    <xf numFmtId="0" fontId="61" fillId="2" borderId="0" xfId="0" applyFont="1" applyFill="1" applyProtection="1">
      <protection locked="0"/>
    </xf>
    <xf numFmtId="0" fontId="61" fillId="0" borderId="0" xfId="0" applyFont="1" applyProtection="1">
      <protection locked="0"/>
    </xf>
    <xf numFmtId="0" fontId="0" fillId="0" borderId="0" xfId="0" applyFont="1"/>
    <xf numFmtId="0" fontId="52" fillId="2" borderId="2" xfId="1" applyNumberFormat="1" applyFont="1" applyFill="1" applyBorder="1" applyAlignment="1" applyProtection="1">
      <alignment horizontal="centerContinuous" vertical="center"/>
    </xf>
    <xf numFmtId="0" fontId="52" fillId="2" borderId="0" xfId="0" applyFont="1" applyFill="1" applyBorder="1" applyAlignment="1" applyProtection="1">
      <alignment vertical="top"/>
    </xf>
    <xf numFmtId="0" fontId="53" fillId="2" borderId="0" xfId="0" applyFont="1" applyFill="1" applyBorder="1" applyAlignment="1" applyProtection="1">
      <alignment vertical="top"/>
    </xf>
    <xf numFmtId="0" fontId="64" fillId="2" borderId="0" xfId="0" applyFont="1" applyFill="1" applyBorder="1" applyAlignment="1" applyProtection="1">
      <alignment vertical="top"/>
    </xf>
    <xf numFmtId="0" fontId="52" fillId="2" borderId="0" xfId="0" applyFont="1" applyFill="1" applyBorder="1" applyAlignment="1" applyProtection="1">
      <alignment horizontal="left" vertical="top"/>
    </xf>
    <xf numFmtId="0" fontId="55" fillId="2" borderId="2" xfId="1" applyNumberFormat="1" applyFont="1" applyFill="1" applyBorder="1" applyAlignment="1" applyProtection="1">
      <alignment vertical="center"/>
    </xf>
    <xf numFmtId="0" fontId="55" fillId="2" borderId="0" xfId="1" applyNumberFormat="1" applyFont="1" applyFill="1" applyBorder="1" applyAlignment="1" applyProtection="1">
      <alignment vertical="top"/>
    </xf>
    <xf numFmtId="0" fontId="55" fillId="2" borderId="1" xfId="1" applyNumberFormat="1" applyFont="1" applyFill="1" applyBorder="1" applyAlignment="1" applyProtection="1">
      <alignment vertical="top"/>
    </xf>
    <xf numFmtId="0" fontId="13" fillId="2" borderId="2" xfId="0" applyFont="1" applyFill="1" applyBorder="1" applyAlignment="1" applyProtection="1"/>
    <xf numFmtId="0" fontId="55" fillId="2" borderId="0" xfId="0" applyFont="1" applyFill="1" applyBorder="1" applyAlignment="1" applyProtection="1">
      <alignment vertical="top"/>
    </xf>
    <xf numFmtId="0" fontId="55" fillId="2" borderId="1" xfId="0" applyFont="1" applyFill="1" applyBorder="1" applyAlignment="1" applyProtection="1">
      <alignment vertical="top"/>
    </xf>
    <xf numFmtId="3" fontId="55" fillId="2" borderId="0" xfId="0" applyNumberFormat="1" applyFont="1" applyFill="1" applyBorder="1" applyAlignment="1" applyProtection="1">
      <alignment horizontal="center" vertical="top"/>
      <protection locked="0"/>
    </xf>
    <xf numFmtId="3" fontId="55" fillId="2" borderId="0" xfId="0" applyNumberFormat="1" applyFont="1" applyFill="1" applyBorder="1" applyAlignment="1" applyProtection="1">
      <alignment horizontal="right" vertical="top"/>
    </xf>
    <xf numFmtId="0" fontId="13" fillId="2" borderId="1" xfId="0" applyFont="1" applyFill="1" applyBorder="1" applyAlignment="1" applyProtection="1">
      <alignment vertical="top"/>
    </xf>
    <xf numFmtId="0" fontId="12" fillId="2" borderId="2" xfId="0" applyFont="1" applyFill="1" applyBorder="1" applyAlignment="1" applyProtection="1"/>
    <xf numFmtId="0" fontId="65" fillId="2" borderId="0" xfId="0" applyFont="1" applyFill="1" applyBorder="1" applyAlignment="1" applyProtection="1">
      <alignment vertical="top"/>
    </xf>
    <xf numFmtId="3" fontId="51" fillId="2" borderId="0" xfId="0" applyNumberFormat="1" applyFont="1" applyFill="1" applyBorder="1" applyAlignment="1" applyProtection="1">
      <alignment horizontal="center" vertical="top"/>
      <protection locked="0"/>
    </xf>
    <xf numFmtId="3" fontId="51" fillId="2" borderId="0" xfId="0" applyNumberFormat="1" applyFont="1" applyFill="1" applyBorder="1" applyAlignment="1" applyProtection="1">
      <alignment horizontal="right" vertical="top"/>
      <protection locked="0"/>
    </xf>
    <xf numFmtId="0" fontId="12" fillId="2" borderId="1" xfId="0" applyFont="1" applyFill="1" applyBorder="1" applyAlignment="1" applyProtection="1">
      <alignment vertical="top"/>
    </xf>
    <xf numFmtId="0" fontId="51" fillId="2" borderId="0" xfId="0" applyFont="1" applyFill="1" applyBorder="1" applyAlignment="1" applyProtection="1">
      <alignment vertical="top"/>
    </xf>
    <xf numFmtId="0" fontId="55" fillId="2" borderId="0" xfId="0" applyFont="1" applyFill="1" applyBorder="1" applyAlignment="1" applyProtection="1">
      <alignment horizontal="center" vertical="top"/>
      <protection locked="0"/>
    </xf>
    <xf numFmtId="0" fontId="55" fillId="2" borderId="0" xfId="0" applyFont="1" applyFill="1" applyBorder="1" applyAlignment="1" applyProtection="1">
      <alignment horizontal="right" vertical="top"/>
      <protection locked="0"/>
    </xf>
    <xf numFmtId="0" fontId="12" fillId="2" borderId="0" xfId="0" applyFont="1" applyFill="1" applyBorder="1" applyAlignment="1" applyProtection="1">
      <alignment vertical="top"/>
    </xf>
    <xf numFmtId="0" fontId="51" fillId="2" borderId="0" xfId="0" applyNumberFormat="1" applyFont="1" applyFill="1" applyBorder="1" applyAlignment="1" applyProtection="1">
      <alignment horizontal="right" vertical="top"/>
      <protection locked="0"/>
    </xf>
    <xf numFmtId="0" fontId="55" fillId="2" borderId="0" xfId="0" applyFont="1" applyFill="1" applyBorder="1" applyAlignment="1" applyProtection="1">
      <alignment horizontal="center" vertical="top"/>
    </xf>
    <xf numFmtId="0" fontId="55" fillId="2" borderId="0" xfId="0" applyFont="1" applyFill="1" applyBorder="1" applyAlignment="1" applyProtection="1">
      <alignment horizontal="right" vertical="top"/>
    </xf>
    <xf numFmtId="0" fontId="66" fillId="2" borderId="2" xfId="0" applyFont="1" applyFill="1" applyBorder="1" applyAlignment="1" applyProtection="1"/>
    <xf numFmtId="0" fontId="67" fillId="2" borderId="0" xfId="0" applyFont="1" applyFill="1" applyBorder="1" applyAlignment="1" applyProtection="1">
      <alignment vertical="top"/>
    </xf>
    <xf numFmtId="3" fontId="67" fillId="2" borderId="0" xfId="0" applyNumberFormat="1" applyFont="1" applyFill="1" applyBorder="1" applyAlignment="1" applyProtection="1">
      <alignment horizontal="center" vertical="top"/>
      <protection locked="0"/>
    </xf>
    <xf numFmtId="3" fontId="67" fillId="2" borderId="0" xfId="0" applyNumberFormat="1" applyFont="1" applyFill="1" applyBorder="1" applyAlignment="1" applyProtection="1">
      <alignment horizontal="right" vertical="top"/>
    </xf>
    <xf numFmtId="0" fontId="66" fillId="2" borderId="1" xfId="0" applyFont="1" applyFill="1" applyBorder="1" applyAlignment="1" applyProtection="1">
      <alignment vertical="top"/>
    </xf>
    <xf numFmtId="0" fontId="55" fillId="2" borderId="0" xfId="0" applyFont="1" applyFill="1" applyBorder="1" applyAlignment="1" applyProtection="1">
      <alignment horizontal="left" vertical="top"/>
    </xf>
    <xf numFmtId="0" fontId="12" fillId="2" borderId="0" xfId="0" applyFont="1" applyFill="1" applyBorder="1" applyAlignment="1" applyProtection="1">
      <alignment horizontal="center" vertical="top"/>
      <protection locked="0"/>
    </xf>
    <xf numFmtId="3" fontId="67" fillId="2" borderId="0" xfId="0" applyNumberFormat="1" applyFont="1" applyFill="1" applyBorder="1" applyAlignment="1" applyProtection="1">
      <alignment horizontal="center" vertical="top"/>
    </xf>
    <xf numFmtId="3" fontId="55" fillId="2" borderId="0" xfId="0" applyNumberFormat="1" applyFont="1" applyFill="1" applyBorder="1" applyAlignment="1" applyProtection="1">
      <alignment horizontal="right" vertical="top"/>
      <protection locked="0"/>
    </xf>
    <xf numFmtId="0" fontId="66" fillId="2" borderId="5" xfId="0" applyFont="1" applyFill="1" applyBorder="1" applyAlignment="1" applyProtection="1"/>
    <xf numFmtId="0" fontId="67" fillId="2" borderId="3" xfId="0" applyFont="1" applyFill="1" applyBorder="1" applyAlignment="1" applyProtection="1">
      <alignment vertical="top"/>
    </xf>
    <xf numFmtId="3" fontId="67" fillId="2" borderId="3" xfId="0" applyNumberFormat="1" applyFont="1" applyFill="1" applyBorder="1" applyAlignment="1" applyProtection="1">
      <alignment horizontal="center" vertical="top"/>
    </xf>
    <xf numFmtId="3" fontId="67" fillId="2" borderId="3" xfId="0" applyNumberFormat="1" applyFont="1" applyFill="1" applyBorder="1" applyAlignment="1" applyProtection="1">
      <alignment horizontal="right" vertical="top"/>
    </xf>
    <xf numFmtId="0" fontId="66" fillId="2" borderId="4" xfId="0" applyFont="1" applyFill="1" applyBorder="1" applyAlignment="1" applyProtection="1">
      <alignment vertical="top"/>
    </xf>
    <xf numFmtId="0" fontId="0" fillId="2" borderId="0" xfId="0" applyFont="1" applyFill="1" applyBorder="1" applyAlignment="1" applyProtection="1">
      <alignment horizontal="justify" vertical="center" wrapText="1"/>
    </xf>
    <xf numFmtId="0" fontId="0" fillId="2" borderId="1" xfId="0" applyFont="1" applyFill="1" applyBorder="1" applyAlignment="1" applyProtection="1">
      <alignment horizontal="justify" vertical="center" wrapText="1"/>
    </xf>
    <xf numFmtId="0" fontId="0" fillId="2" borderId="20" xfId="0" applyFont="1" applyFill="1" applyBorder="1" applyAlignment="1" applyProtection="1">
      <alignment horizontal="justify" vertical="center" wrapText="1"/>
      <protection locked="0"/>
    </xf>
    <xf numFmtId="0" fontId="0" fillId="2" borderId="2" xfId="0" applyFont="1" applyFill="1" applyBorder="1" applyAlignment="1" applyProtection="1">
      <alignment horizontal="justify" vertical="center" wrapText="1"/>
      <protection locked="0"/>
    </xf>
    <xf numFmtId="0" fontId="0" fillId="2" borderId="0" xfId="0" applyFont="1" applyFill="1" applyBorder="1" applyAlignment="1" applyProtection="1">
      <alignment horizontal="justify" vertical="top" wrapText="1"/>
    </xf>
    <xf numFmtId="0" fontId="0" fillId="2" borderId="1" xfId="0" applyFont="1" applyFill="1" applyBorder="1" applyAlignment="1" applyProtection="1">
      <alignment horizontal="justify" vertical="top" wrapText="1"/>
    </xf>
    <xf numFmtId="3" fontId="0" fillId="2" borderId="20" xfId="0" applyNumberFormat="1" applyFont="1" applyFill="1" applyBorder="1" applyAlignment="1" applyProtection="1">
      <alignment horizontal="right" vertical="top" wrapText="1"/>
      <protection locked="0"/>
    </xf>
    <xf numFmtId="3" fontId="0" fillId="2" borderId="20" xfId="0" applyNumberFormat="1" applyFont="1" applyFill="1" applyBorder="1" applyAlignment="1" applyProtection="1">
      <alignment horizontal="right" vertical="top" wrapText="1"/>
    </xf>
    <xf numFmtId="3" fontId="0" fillId="2" borderId="2" xfId="0" applyNumberFormat="1" applyFont="1" applyFill="1" applyBorder="1" applyAlignment="1" applyProtection="1">
      <alignment horizontal="right" vertical="top" wrapText="1"/>
    </xf>
    <xf numFmtId="3" fontId="0" fillId="2" borderId="2" xfId="0" applyNumberFormat="1" applyFont="1" applyFill="1" applyBorder="1" applyAlignment="1" applyProtection="1">
      <alignment horizontal="right" vertical="top" wrapText="1"/>
      <protection locked="0"/>
    </xf>
    <xf numFmtId="0" fontId="0" fillId="2" borderId="3" xfId="0" applyFont="1" applyFill="1" applyBorder="1" applyAlignment="1" applyProtection="1">
      <alignment horizontal="justify" vertical="top" wrapText="1"/>
    </xf>
    <xf numFmtId="0" fontId="0" fillId="2" borderId="4" xfId="0" applyFont="1" applyFill="1" applyBorder="1" applyAlignment="1" applyProtection="1">
      <alignment horizontal="justify" vertical="top" wrapText="1"/>
    </xf>
    <xf numFmtId="3" fontId="0" fillId="2" borderId="38" xfId="0" applyNumberFormat="1" applyFont="1" applyFill="1" applyBorder="1" applyAlignment="1" applyProtection="1">
      <alignment horizontal="justify" vertical="top" wrapText="1"/>
      <protection locked="0"/>
    </xf>
    <xf numFmtId="3" fontId="0" fillId="2" borderId="5" xfId="0" applyNumberFormat="1" applyFont="1" applyFill="1" applyBorder="1" applyAlignment="1" applyProtection="1">
      <alignment horizontal="justify" vertical="top" wrapText="1"/>
      <protection locked="0"/>
    </xf>
    <xf numFmtId="0" fontId="13" fillId="2" borderId="3" xfId="0" applyFont="1" applyFill="1" applyBorder="1" applyAlignment="1" applyProtection="1">
      <alignment horizontal="justify" vertical="top" wrapText="1"/>
    </xf>
    <xf numFmtId="0" fontId="13" fillId="2" borderId="4" xfId="0" applyFont="1" applyFill="1" applyBorder="1" applyAlignment="1" applyProtection="1">
      <alignment horizontal="justify" vertical="top" wrapText="1"/>
    </xf>
    <xf numFmtId="3" fontId="13" fillId="2" borderId="38" xfId="0" applyNumberFormat="1" applyFont="1" applyFill="1" applyBorder="1" applyAlignment="1" applyProtection="1">
      <alignment horizontal="right" vertical="top" wrapText="1"/>
    </xf>
    <xf numFmtId="3" fontId="13" fillId="2" borderId="5" xfId="0" applyNumberFormat="1" applyFont="1" applyFill="1" applyBorder="1" applyAlignment="1" applyProtection="1">
      <alignment horizontal="right" vertical="top" wrapText="1"/>
    </xf>
    <xf numFmtId="3" fontId="61" fillId="2" borderId="20" xfId="0" applyNumberFormat="1" applyFont="1" applyFill="1" applyBorder="1" applyAlignment="1" applyProtection="1">
      <alignment horizontal="right" vertical="center" wrapText="1"/>
      <protection locked="0"/>
    </xf>
    <xf numFmtId="3" fontId="13" fillId="2" borderId="20" xfId="0" applyNumberFormat="1" applyFont="1" applyFill="1" applyBorder="1" applyAlignment="1" applyProtection="1">
      <alignment horizontal="right" vertical="center" wrapText="1"/>
    </xf>
    <xf numFmtId="3" fontId="13" fillId="2" borderId="2" xfId="0" applyNumberFormat="1" applyFont="1" applyFill="1" applyBorder="1" applyAlignment="1" applyProtection="1">
      <alignment horizontal="right" vertical="center" wrapText="1"/>
    </xf>
    <xf numFmtId="0" fontId="27" fillId="2" borderId="0" xfId="0" applyFont="1" applyFill="1" applyBorder="1" applyAlignment="1" applyProtection="1">
      <alignment horizontal="center" vertical="center" wrapText="1"/>
    </xf>
    <xf numFmtId="0" fontId="27" fillId="2" borderId="0" xfId="0" applyFont="1" applyFill="1" applyBorder="1" applyAlignment="1" applyProtection="1">
      <alignment vertical="center" wrapText="1"/>
    </xf>
    <xf numFmtId="3" fontId="0" fillId="2" borderId="20" xfId="0" applyNumberFormat="1" applyFont="1" applyFill="1" applyBorder="1" applyAlignment="1" applyProtection="1">
      <alignment horizontal="right" vertical="center" wrapText="1"/>
      <protection locked="0"/>
    </xf>
    <xf numFmtId="3" fontId="0" fillId="2" borderId="20" xfId="0" applyNumberFormat="1" applyFont="1" applyFill="1" applyBorder="1" applyAlignment="1" applyProtection="1">
      <alignment horizontal="right" vertical="center" wrapText="1"/>
    </xf>
    <xf numFmtId="3" fontId="0" fillId="2" borderId="2" xfId="0" applyNumberFormat="1" applyFont="1" applyFill="1" applyBorder="1" applyAlignment="1" applyProtection="1">
      <alignment horizontal="right" vertical="center" wrapText="1"/>
    </xf>
    <xf numFmtId="0" fontId="13" fillId="2" borderId="10" xfId="0" applyFont="1" applyFill="1" applyBorder="1" applyAlignment="1" applyProtection="1">
      <alignment horizontal="justify" vertical="center" wrapText="1"/>
    </xf>
    <xf numFmtId="0" fontId="13" fillId="2" borderId="9" xfId="0" applyFont="1" applyFill="1" applyBorder="1" applyAlignment="1" applyProtection="1">
      <alignment horizontal="justify" vertical="center" wrapText="1"/>
    </xf>
    <xf numFmtId="3" fontId="13" fillId="2" borderId="39" xfId="0" applyNumberFormat="1" applyFont="1" applyFill="1" applyBorder="1" applyAlignment="1" applyProtection="1">
      <alignment vertical="center" wrapText="1"/>
    </xf>
    <xf numFmtId="3" fontId="13" fillId="2" borderId="11" xfId="0" applyNumberFormat="1" applyFont="1" applyFill="1" applyBorder="1" applyAlignment="1" applyProtection="1">
      <alignment vertical="center" wrapText="1"/>
    </xf>
    <xf numFmtId="0" fontId="71" fillId="2" borderId="1" xfId="0" applyFont="1" applyFill="1" applyBorder="1" applyAlignment="1" applyProtection="1">
      <alignment horizontal="justify" vertical="center" wrapText="1"/>
    </xf>
    <xf numFmtId="3" fontId="50" fillId="2" borderId="20" xfId="0" applyNumberFormat="1" applyFont="1" applyFill="1" applyBorder="1" applyAlignment="1" applyProtection="1">
      <alignment horizontal="right" vertical="center" wrapText="1"/>
      <protection locked="0"/>
    </xf>
    <xf numFmtId="3" fontId="50" fillId="2" borderId="20" xfId="0" applyNumberFormat="1" applyFont="1" applyFill="1" applyBorder="1" applyAlignment="1" applyProtection="1">
      <alignment horizontal="right" vertical="center" wrapText="1"/>
    </xf>
    <xf numFmtId="3" fontId="50" fillId="2" borderId="2" xfId="0" applyNumberFormat="1" applyFont="1" applyFill="1" applyBorder="1" applyAlignment="1" applyProtection="1">
      <alignment horizontal="right" vertical="center" wrapText="1"/>
    </xf>
    <xf numFmtId="0" fontId="50" fillId="2" borderId="1" xfId="0" applyFont="1" applyFill="1" applyBorder="1" applyAlignment="1" applyProtection="1">
      <alignment horizontal="justify" vertical="center" wrapText="1"/>
    </xf>
    <xf numFmtId="0" fontId="71" fillId="2" borderId="4" xfId="0" applyFont="1" applyFill="1" applyBorder="1" applyAlignment="1" applyProtection="1">
      <alignment horizontal="justify" vertical="center" wrapText="1"/>
    </xf>
    <xf numFmtId="3" fontId="50" fillId="2" borderId="38" xfId="0" applyNumberFormat="1" applyFont="1" applyFill="1" applyBorder="1" applyAlignment="1" applyProtection="1">
      <alignment horizontal="justify" vertical="center" wrapText="1"/>
      <protection locked="0"/>
    </xf>
    <xf numFmtId="3" fontId="50" fillId="2" borderId="38" xfId="0" applyNumberFormat="1" applyFont="1" applyFill="1" applyBorder="1" applyAlignment="1" applyProtection="1">
      <alignment horizontal="justify" vertical="center" wrapText="1"/>
    </xf>
    <xf numFmtId="3" fontId="50" fillId="2" borderId="5" xfId="0" applyNumberFormat="1" applyFont="1" applyFill="1" applyBorder="1" applyAlignment="1" applyProtection="1">
      <alignment horizontal="justify" vertical="center" wrapText="1"/>
    </xf>
    <xf numFmtId="3" fontId="71" fillId="2" borderId="38" xfId="0" applyNumberFormat="1" applyFont="1" applyFill="1" applyBorder="1" applyAlignment="1" applyProtection="1">
      <alignment horizontal="right" vertical="center" wrapText="1"/>
    </xf>
    <xf numFmtId="3" fontId="71" fillId="2" borderId="5" xfId="0" applyNumberFormat="1" applyFont="1" applyFill="1" applyBorder="1" applyAlignment="1" applyProtection="1">
      <alignment horizontal="right" vertical="center" wrapText="1"/>
    </xf>
    <xf numFmtId="0" fontId="0" fillId="2" borderId="0" xfId="0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61" fillId="2" borderId="7" xfId="0" applyFont="1" applyFill="1" applyBorder="1" applyAlignment="1" applyProtection="1">
      <alignment horizontal="left" vertical="center" wrapText="1"/>
      <protection locked="0"/>
    </xf>
    <xf numFmtId="0" fontId="61" fillId="2" borderId="6" xfId="0" applyFont="1" applyFill="1" applyBorder="1" applyAlignment="1" applyProtection="1">
      <alignment horizontal="justify" vertical="center" wrapText="1"/>
      <protection locked="0"/>
    </xf>
    <xf numFmtId="0" fontId="61" fillId="2" borderId="8" xfId="0" applyFont="1" applyFill="1" applyBorder="1" applyAlignment="1" applyProtection="1">
      <alignment horizontal="justify" vertical="center" wrapText="1"/>
      <protection locked="0"/>
    </xf>
    <xf numFmtId="0" fontId="61" fillId="2" borderId="12" xfId="0" applyFont="1" applyFill="1" applyBorder="1" applyAlignment="1" applyProtection="1">
      <alignment horizontal="justify" vertical="center" wrapText="1"/>
      <protection locked="0"/>
    </xf>
    <xf numFmtId="0" fontId="61" fillId="0" borderId="0" xfId="0" applyFont="1" applyAlignment="1" applyProtection="1">
      <alignment horizontal="left"/>
      <protection locked="0"/>
    </xf>
    <xf numFmtId="0" fontId="61" fillId="0" borderId="0" xfId="0" applyFont="1" applyBorder="1" applyProtection="1">
      <protection locked="0"/>
    </xf>
    <xf numFmtId="3" fontId="13" fillId="2" borderId="2" xfId="0" applyNumberFormat="1" applyFont="1" applyFill="1" applyBorder="1" applyAlignment="1" applyProtection="1">
      <alignment horizontal="right" vertical="top" wrapText="1"/>
    </xf>
    <xf numFmtId="3" fontId="13" fillId="2" borderId="20" xfId="0" applyNumberFormat="1" applyFont="1" applyFill="1" applyBorder="1" applyAlignment="1" applyProtection="1">
      <alignment horizontal="right" vertical="top" wrapText="1"/>
    </xf>
    <xf numFmtId="3" fontId="13" fillId="2" borderId="1" xfId="0" applyNumberFormat="1" applyFont="1" applyFill="1" applyBorder="1" applyAlignment="1" applyProtection="1">
      <alignment horizontal="right" vertical="top" wrapText="1"/>
    </xf>
    <xf numFmtId="0" fontId="0" fillId="2" borderId="0" xfId="0" applyFont="1" applyFill="1" applyBorder="1" applyAlignment="1" applyProtection="1">
      <alignment horizontal="left" vertical="top"/>
    </xf>
    <xf numFmtId="0" fontId="0" fillId="2" borderId="1" xfId="0" applyFont="1" applyFill="1" applyBorder="1" applyAlignment="1" applyProtection="1">
      <alignment horizontal="justify" vertical="top"/>
    </xf>
    <xf numFmtId="3" fontId="0" fillId="2" borderId="1" xfId="0" applyNumberFormat="1" applyFont="1" applyFill="1" applyBorder="1" applyAlignment="1" applyProtection="1">
      <alignment horizontal="right" vertical="top" wrapText="1"/>
    </xf>
    <xf numFmtId="3" fontId="0" fillId="2" borderId="2" xfId="0" applyNumberFormat="1" applyFont="1" applyFill="1" applyBorder="1" applyAlignment="1" applyProtection="1">
      <alignment horizontal="right" vertical="top"/>
      <protection locked="0"/>
    </xf>
    <xf numFmtId="3" fontId="0" fillId="2" borderId="20" xfId="0" applyNumberFormat="1" applyFont="1" applyFill="1" applyBorder="1" applyAlignment="1" applyProtection="1">
      <alignment horizontal="right" vertical="top"/>
      <protection locked="0"/>
    </xf>
    <xf numFmtId="3" fontId="0" fillId="2" borderId="1" xfId="0" applyNumberFormat="1" applyFont="1" applyFill="1" applyBorder="1" applyAlignment="1" applyProtection="1">
      <alignment horizontal="right" vertical="top"/>
    </xf>
    <xf numFmtId="3" fontId="0" fillId="2" borderId="2" xfId="0" applyNumberFormat="1" applyFont="1" applyFill="1" applyBorder="1" applyAlignment="1" applyProtection="1">
      <alignment horizontal="right" vertical="top"/>
    </xf>
    <xf numFmtId="3" fontId="13" fillId="2" borderId="2" xfId="0" applyNumberFormat="1" applyFont="1" applyFill="1" applyBorder="1" applyAlignment="1" applyProtection="1">
      <alignment horizontal="right" vertical="top"/>
    </xf>
    <xf numFmtId="3" fontId="13" fillId="2" borderId="20" xfId="0" applyNumberFormat="1" applyFont="1" applyFill="1" applyBorder="1" applyAlignment="1" applyProtection="1">
      <alignment horizontal="right" vertical="top"/>
    </xf>
    <xf numFmtId="3" fontId="13" fillId="2" borderId="1" xfId="0" applyNumberFormat="1" applyFont="1" applyFill="1" applyBorder="1" applyAlignment="1" applyProtection="1">
      <alignment horizontal="right" vertical="top"/>
    </xf>
    <xf numFmtId="0" fontId="0" fillId="2" borderId="3" xfId="0" applyFont="1" applyFill="1" applyBorder="1" applyAlignment="1" applyProtection="1">
      <alignment horizontal="left" vertical="top"/>
    </xf>
    <xf numFmtId="0" fontId="0" fillId="2" borderId="4" xfId="0" applyFont="1" applyFill="1" applyBorder="1" applyAlignment="1" applyProtection="1">
      <alignment vertical="top"/>
    </xf>
    <xf numFmtId="3" fontId="0" fillId="2" borderId="5" xfId="0" applyNumberFormat="1" applyFont="1" applyFill="1" applyBorder="1" applyAlignment="1" applyProtection="1">
      <alignment horizontal="right" vertical="top"/>
      <protection locked="0"/>
    </xf>
    <xf numFmtId="3" fontId="0" fillId="2" borderId="38" xfId="0" applyNumberFormat="1" applyFont="1" applyFill="1" applyBorder="1" applyAlignment="1" applyProtection="1">
      <alignment horizontal="right" vertical="top"/>
      <protection locked="0"/>
    </xf>
    <xf numFmtId="3" fontId="0" fillId="2" borderId="4" xfId="0" applyNumberFormat="1" applyFont="1" applyFill="1" applyBorder="1" applyAlignment="1" applyProtection="1">
      <alignment horizontal="right" vertical="top"/>
    </xf>
    <xf numFmtId="3" fontId="0" fillId="2" borderId="5" xfId="0" applyNumberFormat="1" applyFont="1" applyFill="1" applyBorder="1" applyAlignment="1" applyProtection="1">
      <alignment horizontal="right" vertical="top"/>
    </xf>
    <xf numFmtId="0" fontId="13" fillId="2" borderId="3" xfId="0" applyFont="1" applyFill="1" applyBorder="1" applyAlignment="1" applyProtection="1">
      <alignment horizontal="left" vertical="top"/>
    </xf>
    <xf numFmtId="0" fontId="13" fillId="2" borderId="4" xfId="0" applyFont="1" applyFill="1" applyBorder="1" applyAlignment="1" applyProtection="1">
      <alignment vertical="top"/>
    </xf>
    <xf numFmtId="3" fontId="13" fillId="2" borderId="5" xfId="0" applyNumberFormat="1" applyFont="1" applyFill="1" applyBorder="1" applyAlignment="1" applyProtection="1">
      <alignment horizontal="right" vertical="top"/>
    </xf>
    <xf numFmtId="3" fontId="13" fillId="2" borderId="38" xfId="0" applyNumberFormat="1" applyFont="1" applyFill="1" applyBorder="1" applyAlignment="1" applyProtection="1">
      <alignment horizontal="right" vertical="top"/>
    </xf>
    <xf numFmtId="3" fontId="13" fillId="2" borderId="4" xfId="0" applyNumberFormat="1" applyFont="1" applyFill="1" applyBorder="1" applyAlignment="1" applyProtection="1">
      <alignment horizontal="right" vertical="top"/>
    </xf>
    <xf numFmtId="0" fontId="63" fillId="2" borderId="0" xfId="0" applyFont="1" applyFill="1" applyProtection="1"/>
    <xf numFmtId="0" fontId="29" fillId="2" borderId="0" xfId="0" applyFont="1" applyFill="1" applyProtection="1"/>
    <xf numFmtId="0" fontId="63" fillId="2" borderId="0" xfId="0" applyFont="1" applyFill="1" applyProtection="1">
      <protection locked="0"/>
    </xf>
    <xf numFmtId="0" fontId="63" fillId="0" borderId="0" xfId="0" applyFont="1" applyProtection="1">
      <protection locked="0"/>
    </xf>
    <xf numFmtId="0" fontId="0" fillId="2" borderId="39" xfId="0" applyFont="1" applyFill="1" applyBorder="1" applyProtection="1">
      <protection locked="0"/>
    </xf>
    <xf numFmtId="0" fontId="38" fillId="2" borderId="39" xfId="0" applyFont="1" applyFill="1" applyBorder="1" applyProtection="1">
      <protection locked="0"/>
    </xf>
    <xf numFmtId="0" fontId="0" fillId="2" borderId="39" xfId="0" applyFont="1" applyFill="1" applyBorder="1" applyAlignment="1" applyProtection="1">
      <alignment horizontal="center"/>
      <protection locked="0"/>
    </xf>
    <xf numFmtId="0" fontId="0" fillId="2" borderId="39" xfId="0" applyFont="1" applyFill="1" applyBorder="1" applyAlignment="1" applyProtection="1">
      <alignment horizontal="right"/>
      <protection locked="0"/>
    </xf>
    <xf numFmtId="0" fontId="61" fillId="2" borderId="7" xfId="0" applyFont="1" applyFill="1" applyBorder="1" applyAlignment="1" applyProtection="1">
      <alignment horizontal="justify" vertical="center" wrapText="1"/>
      <protection locked="0"/>
    </xf>
    <xf numFmtId="0" fontId="61" fillId="2" borderId="40" xfId="0" applyFont="1" applyFill="1" applyBorder="1" applyAlignment="1" applyProtection="1">
      <alignment horizontal="justify" vertical="center" wrapText="1"/>
      <protection locked="0"/>
    </xf>
    <xf numFmtId="0" fontId="62" fillId="2" borderId="41" xfId="0" applyFont="1" applyFill="1" applyBorder="1" applyAlignment="1" applyProtection="1">
      <alignment horizontal="justify" vertical="center" wrapText="1"/>
    </xf>
    <xf numFmtId="3" fontId="61" fillId="2" borderId="38" xfId="0" applyNumberFormat="1" applyFont="1" applyFill="1" applyBorder="1" applyAlignment="1" applyProtection="1">
      <alignment horizontal="right" vertical="center" wrapText="1"/>
      <protection locked="0"/>
    </xf>
    <xf numFmtId="3" fontId="61" fillId="2" borderId="5" xfId="0" applyNumberFormat="1" applyFont="1" applyFill="1" applyBorder="1" applyAlignment="1" applyProtection="1">
      <alignment horizontal="right" vertical="center" wrapText="1"/>
      <protection locked="0"/>
    </xf>
    <xf numFmtId="3" fontId="61" fillId="2" borderId="39" xfId="0" applyNumberFormat="1" applyFont="1" applyFill="1" applyBorder="1" applyAlignment="1" applyProtection="1">
      <alignment horizontal="right" vertical="center" wrapText="1"/>
      <protection locked="0"/>
    </xf>
    <xf numFmtId="3" fontId="61" fillId="2" borderId="11" xfId="0" applyNumberFormat="1" applyFont="1" applyFill="1" applyBorder="1" applyAlignment="1" applyProtection="1">
      <alignment horizontal="right" vertical="center" wrapText="1"/>
      <protection locked="0"/>
    </xf>
    <xf numFmtId="0" fontId="61" fillId="2" borderId="0" xfId="0" applyFont="1" applyFill="1" applyBorder="1" applyAlignment="1" applyProtection="1">
      <alignment horizontal="justify" vertical="center" wrapText="1"/>
      <protection locked="0"/>
    </xf>
    <xf numFmtId="0" fontId="61" fillId="2" borderId="1" xfId="0" applyFont="1" applyFill="1" applyBorder="1" applyAlignment="1" applyProtection="1">
      <alignment horizontal="justify" vertical="center" wrapText="1"/>
      <protection locked="0"/>
    </xf>
    <xf numFmtId="3" fontId="6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62" fillId="2" borderId="40" xfId="0" applyFont="1" applyFill="1" applyBorder="1" applyAlignment="1" applyProtection="1">
      <alignment horizontal="justify" vertical="center" wrapText="1"/>
      <protection locked="0"/>
    </xf>
    <xf numFmtId="0" fontId="62" fillId="2" borderId="0" xfId="0" applyFont="1" applyFill="1" applyBorder="1" applyAlignment="1" applyProtection="1">
      <alignment horizontal="justify" vertical="center" wrapText="1"/>
      <protection locked="0"/>
    </xf>
    <xf numFmtId="0" fontId="62" fillId="2" borderId="1" xfId="0" applyFont="1" applyFill="1" applyBorder="1" applyAlignment="1" applyProtection="1">
      <alignment horizontal="justify" vertical="center" wrapText="1"/>
      <protection locked="0"/>
    </xf>
    <xf numFmtId="3" fontId="62" fillId="2" borderId="42" xfId="0" applyNumberFormat="1" applyFont="1" applyFill="1" applyBorder="1" applyAlignment="1" applyProtection="1">
      <alignment horizontal="right" vertical="center" wrapText="1"/>
    </xf>
    <xf numFmtId="3" fontId="62" fillId="2" borderId="43" xfId="0" applyNumberFormat="1" applyFont="1" applyFill="1" applyBorder="1" applyAlignment="1" applyProtection="1">
      <alignment horizontal="right" vertical="center" wrapText="1"/>
    </xf>
    <xf numFmtId="0" fontId="62" fillId="2" borderId="3" xfId="0" applyFont="1" applyFill="1" applyBorder="1" applyAlignment="1" applyProtection="1">
      <alignment horizontal="justify" vertical="center" wrapText="1"/>
      <protection locked="0"/>
    </xf>
    <xf numFmtId="0" fontId="62" fillId="2" borderId="4" xfId="0" applyFont="1" applyFill="1" applyBorder="1" applyAlignment="1" applyProtection="1">
      <alignment horizontal="justify" vertical="center" wrapText="1"/>
      <protection locked="0"/>
    </xf>
    <xf numFmtId="0" fontId="0" fillId="2" borderId="1" xfId="0" applyFont="1" applyFill="1" applyBorder="1" applyAlignment="1" applyProtection="1">
      <alignment horizontal="right" vertical="center" wrapText="1"/>
      <protection locked="0"/>
    </xf>
    <xf numFmtId="0" fontId="0" fillId="2" borderId="20" xfId="0" applyFont="1" applyFill="1" applyBorder="1" applyAlignment="1" applyProtection="1">
      <alignment horizontal="right" vertical="center" wrapText="1"/>
      <protection locked="0"/>
    </xf>
    <xf numFmtId="0" fontId="0" fillId="2" borderId="20" xfId="0" applyFont="1" applyFill="1" applyBorder="1" applyAlignment="1" applyProtection="1">
      <alignment horizontal="right" vertical="center" wrapText="1"/>
    </xf>
    <xf numFmtId="0" fontId="0" fillId="2" borderId="2" xfId="0" applyFont="1" applyFill="1" applyBorder="1" applyAlignment="1" applyProtection="1">
      <alignment horizontal="right" vertical="center" wrapText="1"/>
    </xf>
    <xf numFmtId="0" fontId="13" fillId="2" borderId="0" xfId="0" applyFont="1" applyFill="1" applyBorder="1" applyAlignment="1" applyProtection="1">
      <alignment horizontal="justify" vertical="center" wrapText="1"/>
    </xf>
    <xf numFmtId="3" fontId="13" fillId="2" borderId="1" xfId="0" applyNumberFormat="1" applyFont="1" applyFill="1" applyBorder="1" applyAlignment="1" applyProtection="1">
      <alignment horizontal="right" vertical="center" wrapText="1"/>
    </xf>
    <xf numFmtId="3" fontId="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3" xfId="0" applyFont="1" applyFill="1" applyBorder="1" applyAlignment="1" applyProtection="1">
      <alignment horizontal="justify" vertical="center" wrapText="1"/>
    </xf>
    <xf numFmtId="0" fontId="0" fillId="2" borderId="4" xfId="0" applyFont="1" applyFill="1" applyBorder="1" applyAlignment="1" applyProtection="1">
      <alignment horizontal="justify" vertical="center" wrapText="1"/>
    </xf>
    <xf numFmtId="3" fontId="0" fillId="2" borderId="4" xfId="0" applyNumberFormat="1" applyFont="1" applyFill="1" applyBorder="1" applyAlignment="1" applyProtection="1">
      <alignment horizontal="right" vertical="center" wrapText="1"/>
      <protection locked="0"/>
    </xf>
    <xf numFmtId="3" fontId="0" fillId="2" borderId="38" xfId="0" applyNumberFormat="1" applyFont="1" applyFill="1" applyBorder="1" applyAlignment="1" applyProtection="1">
      <alignment horizontal="right" vertical="center" wrapText="1"/>
      <protection locked="0"/>
    </xf>
    <xf numFmtId="3" fontId="0" fillId="2" borderId="38" xfId="0" applyNumberFormat="1" applyFont="1" applyFill="1" applyBorder="1" applyAlignment="1" applyProtection="1">
      <alignment horizontal="right" vertical="center" wrapText="1"/>
    </xf>
    <xf numFmtId="3" fontId="0" fillId="2" borderId="5" xfId="0" applyNumberFormat="1" applyFont="1" applyFill="1" applyBorder="1" applyAlignment="1" applyProtection="1">
      <alignment horizontal="right" vertical="center" wrapText="1"/>
    </xf>
    <xf numFmtId="3" fontId="13" fillId="2" borderId="38" xfId="0" applyNumberFormat="1" applyFont="1" applyFill="1" applyBorder="1" applyAlignment="1" applyProtection="1">
      <alignment horizontal="right" vertical="center" wrapText="1"/>
    </xf>
    <xf numFmtId="3" fontId="13" fillId="2" borderId="5" xfId="0" applyNumberFormat="1" applyFont="1" applyFill="1" applyBorder="1" applyAlignment="1" applyProtection="1">
      <alignment horizontal="right" vertical="center" wrapText="1"/>
    </xf>
    <xf numFmtId="0" fontId="52" fillId="2" borderId="0" xfId="0" applyFont="1" applyFill="1" applyBorder="1" applyAlignment="1"/>
    <xf numFmtId="0" fontId="52" fillId="2" borderId="0" xfId="1" applyNumberFormat="1" applyFont="1" applyFill="1" applyBorder="1" applyAlignment="1">
      <alignment vertical="center"/>
    </xf>
    <xf numFmtId="0" fontId="0" fillId="0" borderId="0" xfId="0" applyFont="1" applyAlignment="1">
      <alignment horizontal="left" vertical="center" indent="5"/>
    </xf>
    <xf numFmtId="0" fontId="55" fillId="2" borderId="0" xfId="0" applyFont="1" applyFill="1" applyBorder="1" applyAlignment="1">
      <alignment horizontal="right"/>
    </xf>
    <xf numFmtId="0" fontId="0" fillId="0" borderId="0" xfId="0" applyFont="1" applyBorder="1"/>
    <xf numFmtId="0" fontId="53" fillId="2" borderId="0" xfId="0" applyNumberFormat="1" applyFont="1" applyFill="1" applyBorder="1" applyAlignment="1" applyProtection="1"/>
    <xf numFmtId="0" fontId="63" fillId="2" borderId="0" xfId="0" applyFont="1" applyFill="1" applyBorder="1" applyProtection="1">
      <protection locked="0"/>
    </xf>
    <xf numFmtId="0" fontId="53" fillId="2" borderId="0" xfId="0" applyFont="1" applyFill="1" applyBorder="1" applyAlignment="1" applyProtection="1">
      <alignment vertical="top"/>
      <protection locked="0"/>
    </xf>
    <xf numFmtId="0" fontId="55" fillId="2" borderId="10" xfId="0" applyFont="1" applyFill="1" applyBorder="1" applyAlignment="1" applyProtection="1">
      <alignment vertical="top"/>
    </xf>
    <xf numFmtId="0" fontId="55" fillId="2" borderId="39" xfId="0" applyFont="1" applyFill="1" applyBorder="1" applyAlignment="1" applyProtection="1">
      <alignment horizontal="left" vertical="top"/>
    </xf>
    <xf numFmtId="3" fontId="55" fillId="2" borderId="10" xfId="0" applyNumberFormat="1" applyFont="1" applyFill="1" applyBorder="1" applyAlignment="1" applyProtection="1">
      <alignment horizontal="right" vertical="top"/>
    </xf>
    <xf numFmtId="0" fontId="53" fillId="2" borderId="0" xfId="0" applyFont="1" applyFill="1" applyAlignment="1" applyProtection="1">
      <alignment horizontal="right" vertical="top"/>
      <protection locked="0"/>
    </xf>
    <xf numFmtId="0" fontId="63" fillId="2" borderId="0" xfId="0" applyFont="1" applyFill="1" applyBorder="1" applyAlignment="1" applyProtection="1">
      <protection locked="0"/>
    </xf>
    <xf numFmtId="0" fontId="53" fillId="2" borderId="0" xfId="0" applyFont="1" applyFill="1" applyBorder="1" applyAlignment="1" applyProtection="1">
      <alignment vertical="top" wrapText="1"/>
      <protection locked="0"/>
    </xf>
    <xf numFmtId="0" fontId="56" fillId="2" borderId="0" xfId="0" applyFont="1" applyFill="1" applyBorder="1" applyAlignment="1" applyProtection="1">
      <alignment horizontal="right"/>
    </xf>
    <xf numFmtId="0" fontId="76" fillId="2" borderId="0" xfId="0" applyFont="1" applyFill="1" applyBorder="1" applyAlignment="1" applyProtection="1">
      <alignment horizontal="centerContinuous"/>
    </xf>
    <xf numFmtId="0" fontId="56" fillId="2" borderId="0" xfId="3" applyFont="1" applyFill="1" applyBorder="1" applyAlignment="1" applyProtection="1">
      <alignment horizontal="centerContinuous"/>
    </xf>
    <xf numFmtId="0" fontId="29" fillId="2" borderId="0" xfId="0" applyFont="1" applyFill="1" applyBorder="1" applyAlignment="1" applyProtection="1">
      <alignment horizontal="center"/>
      <protection locked="0"/>
    </xf>
    <xf numFmtId="0" fontId="57" fillId="2" borderId="0" xfId="3" applyFont="1" applyFill="1" applyBorder="1" applyAlignment="1" applyProtection="1">
      <alignment horizontal="center" vertical="center"/>
      <protection locked="0"/>
    </xf>
    <xf numFmtId="0" fontId="51" fillId="2" borderId="0" xfId="0" applyFont="1" applyFill="1" applyBorder="1" applyAlignment="1" applyProtection="1">
      <alignment vertical="top"/>
      <protection locked="0"/>
    </xf>
    <xf numFmtId="0" fontId="51" fillId="2" borderId="20" xfId="0" applyFont="1" applyFill="1" applyBorder="1" applyAlignment="1" applyProtection="1">
      <alignment horizontal="left" vertical="top" wrapText="1"/>
      <protection locked="0"/>
    </xf>
    <xf numFmtId="3" fontId="51" fillId="2" borderId="0" xfId="2" applyNumberFormat="1" applyFont="1" applyFill="1" applyBorder="1" applyAlignment="1" applyProtection="1">
      <alignment horizontal="right" vertical="top"/>
      <protection locked="0"/>
    </xf>
    <xf numFmtId="0" fontId="51" fillId="2" borderId="0" xfId="0" applyFont="1" applyFill="1" applyBorder="1" applyAlignment="1" applyProtection="1">
      <alignment horizontal="center" vertical="top"/>
      <protection locked="0"/>
    </xf>
    <xf numFmtId="0" fontId="63" fillId="2" borderId="0" xfId="0" applyFont="1" applyFill="1" applyBorder="1" applyAlignment="1" applyProtection="1">
      <alignment horizontal="center"/>
    </xf>
    <xf numFmtId="0" fontId="53" fillId="2" borderId="0" xfId="3" applyFont="1" applyFill="1" applyBorder="1" applyAlignment="1" applyProtection="1">
      <alignment horizontal="center" vertical="center"/>
    </xf>
    <xf numFmtId="0" fontId="57" fillId="2" borderId="0" xfId="0" applyNumberFormat="1" applyFont="1" applyFill="1" applyBorder="1" applyAlignment="1" applyProtection="1"/>
    <xf numFmtId="0" fontId="63" fillId="0" borderId="0" xfId="0" applyFont="1" applyProtection="1"/>
    <xf numFmtId="0" fontId="76" fillId="2" borderId="39" xfId="0" applyFont="1" applyFill="1" applyBorder="1" applyAlignment="1" applyProtection="1">
      <alignment horizontal="center" vertical="center" wrapText="1"/>
    </xf>
    <xf numFmtId="0" fontId="0" fillId="2" borderId="38" xfId="0" applyFont="1" applyFill="1" applyBorder="1" applyAlignment="1" applyProtection="1">
      <alignment horizontal="center" vertical="center" wrapText="1"/>
      <protection locked="0"/>
    </xf>
    <xf numFmtId="0" fontId="0" fillId="2" borderId="39" xfId="0" applyFont="1" applyFill="1" applyBorder="1" applyAlignment="1" applyProtection="1">
      <alignment horizontal="center" vertical="center" wrapText="1"/>
      <protection locked="0"/>
    </xf>
    <xf numFmtId="0" fontId="0" fillId="2" borderId="39" xfId="0" applyFont="1" applyFill="1" applyBorder="1" applyAlignment="1" applyProtection="1">
      <alignment horizontal="justify" vertical="center" wrapText="1"/>
      <protection locked="0"/>
    </xf>
    <xf numFmtId="0" fontId="56" fillId="2" borderId="0" xfId="0" applyFont="1" applyFill="1" applyBorder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left"/>
    </xf>
    <xf numFmtId="0" fontId="52" fillId="2" borderId="0" xfId="3" applyFont="1" applyFill="1" applyBorder="1" applyAlignment="1" applyProtection="1">
      <alignment vertical="center"/>
      <protection locked="0"/>
    </xf>
    <xf numFmtId="0" fontId="53" fillId="2" borderId="0" xfId="3" applyFont="1" applyFill="1" applyBorder="1" applyAlignment="1" applyProtection="1">
      <protection locked="0"/>
    </xf>
    <xf numFmtId="3" fontId="53" fillId="2" borderId="0" xfId="0" applyNumberFormat="1" applyFont="1" applyFill="1" applyBorder="1" applyAlignment="1" applyProtection="1">
      <alignment vertical="top"/>
      <protection locked="0"/>
    </xf>
    <xf numFmtId="0" fontId="52" fillId="2" borderId="0" xfId="0" applyFont="1" applyFill="1" applyBorder="1" applyAlignment="1" applyProtection="1">
      <alignment vertical="top" wrapText="1"/>
    </xf>
    <xf numFmtId="3" fontId="52" fillId="5" borderId="0" xfId="0" applyNumberFormat="1" applyFont="1" applyFill="1" applyBorder="1" applyAlignment="1" applyProtection="1">
      <alignment vertical="top"/>
    </xf>
    <xf numFmtId="3" fontId="53" fillId="2" borderId="0" xfId="2" applyNumberFormat="1" applyFont="1" applyFill="1" applyBorder="1" applyAlignment="1" applyProtection="1">
      <alignment vertical="top"/>
      <protection locked="0"/>
    </xf>
    <xf numFmtId="0" fontId="53" fillId="2" borderId="0" xfId="0" applyFont="1" applyFill="1" applyBorder="1" applyAlignment="1" applyProtection="1">
      <alignment horizontal="left" vertical="top" wrapText="1"/>
    </xf>
    <xf numFmtId="3" fontId="77" fillId="2" borderId="0" xfId="0" applyNumberFormat="1" applyFont="1" applyFill="1" applyBorder="1" applyAlignment="1" applyProtection="1">
      <alignment vertical="top"/>
      <protection locked="0"/>
    </xf>
    <xf numFmtId="0" fontId="52" fillId="2" borderId="0" xfId="0" applyFont="1" applyFill="1" applyBorder="1" applyAlignment="1" applyProtection="1">
      <alignment horizontal="left" vertical="top" wrapText="1"/>
    </xf>
    <xf numFmtId="0" fontId="53" fillId="2" borderId="0" xfId="0" applyFont="1" applyFill="1" applyBorder="1" applyAlignment="1" applyProtection="1">
      <alignment horizontal="left" vertical="top"/>
    </xf>
    <xf numFmtId="0" fontId="64" fillId="2" borderId="0" xfId="0" applyFont="1" applyFill="1" applyBorder="1" applyAlignment="1" applyProtection="1">
      <alignment horizontal="left" vertical="top"/>
    </xf>
    <xf numFmtId="3" fontId="52" fillId="5" borderId="0" xfId="2" applyNumberFormat="1" applyFont="1" applyFill="1" applyBorder="1" applyAlignment="1" applyProtection="1">
      <alignment vertical="top"/>
    </xf>
    <xf numFmtId="0" fontId="63" fillId="2" borderId="0" xfId="0" applyFont="1" applyFill="1" applyAlignment="1" applyProtection="1">
      <alignment horizontal="left"/>
      <protection locked="0"/>
    </xf>
    <xf numFmtId="0" fontId="63" fillId="2" borderId="0" xfId="0" applyFont="1" applyFill="1" applyBorder="1" applyAlignment="1" applyProtection="1">
      <alignment vertical="top"/>
      <protection locked="0"/>
    </xf>
    <xf numFmtId="3" fontId="52" fillId="2" borderId="0" xfId="2" applyNumberFormat="1" applyFont="1" applyFill="1" applyBorder="1" applyAlignment="1" applyProtection="1">
      <alignment vertical="top"/>
    </xf>
    <xf numFmtId="0" fontId="53" fillId="2" borderId="0" xfId="0" applyFont="1" applyFill="1" applyBorder="1" applyAlignment="1" applyProtection="1">
      <alignment horizontal="justify" vertical="top" wrapText="1"/>
    </xf>
    <xf numFmtId="0" fontId="64" fillId="2" borderId="0" xfId="0" applyFont="1" applyFill="1" applyBorder="1" applyAlignment="1" applyProtection="1">
      <alignment horizontal="left" vertical="top" wrapText="1"/>
    </xf>
    <xf numFmtId="0" fontId="64" fillId="2" borderId="0" xfId="0" applyFont="1" applyFill="1" applyBorder="1" applyAlignment="1" applyProtection="1">
      <alignment vertical="top" wrapText="1"/>
    </xf>
    <xf numFmtId="3" fontId="52" fillId="2" borderId="0" xfId="0" applyNumberFormat="1" applyFont="1" applyFill="1" applyBorder="1" applyAlignment="1" applyProtection="1">
      <alignment vertical="top"/>
      <protection locked="0"/>
    </xf>
    <xf numFmtId="49" fontId="52" fillId="4" borderId="10" xfId="2" applyNumberFormat="1" applyFont="1" applyFill="1" applyBorder="1" applyAlignment="1" applyProtection="1">
      <alignment horizontal="center" vertical="center"/>
    </xf>
    <xf numFmtId="0" fontId="53" fillId="4" borderId="0" xfId="0" applyFont="1" applyFill="1" applyProtection="1">
      <protection locked="0"/>
    </xf>
    <xf numFmtId="0" fontId="52" fillId="4" borderId="10" xfId="3" applyFont="1" applyFill="1" applyBorder="1" applyAlignment="1" applyProtection="1">
      <alignment horizontal="center" vertical="center"/>
    </xf>
    <xf numFmtId="0" fontId="51" fillId="4" borderId="0" xfId="0" applyFont="1" applyFill="1"/>
    <xf numFmtId="0" fontId="75" fillId="2" borderId="0" xfId="0" applyFont="1" applyFill="1" applyBorder="1" applyAlignment="1" applyProtection="1">
      <alignment horizontal="right" vertical="top"/>
      <protection locked="0"/>
    </xf>
    <xf numFmtId="0" fontId="52" fillId="2" borderId="0" xfId="1" applyNumberFormat="1" applyFont="1" applyFill="1" applyBorder="1" applyAlignment="1" applyProtection="1">
      <alignment vertical="center"/>
      <protection locked="0"/>
    </xf>
    <xf numFmtId="0" fontId="52" fillId="2" borderId="0" xfId="0" applyFont="1" applyFill="1" applyBorder="1" applyAlignment="1" applyProtection="1">
      <alignment vertical="top"/>
      <protection locked="0"/>
    </xf>
    <xf numFmtId="17" fontId="63" fillId="2" borderId="0" xfId="0" applyNumberFormat="1" applyFont="1" applyFill="1" applyBorder="1" applyProtection="1">
      <protection locked="0"/>
    </xf>
    <xf numFmtId="0" fontId="53" fillId="2" borderId="0" xfId="0" applyFont="1" applyFill="1" applyBorder="1" applyAlignment="1" applyProtection="1">
      <alignment vertical="top" wrapText="1"/>
    </xf>
    <xf numFmtId="3" fontId="52" fillId="2" borderId="0" xfId="0" applyNumberFormat="1" applyFont="1" applyFill="1" applyBorder="1" applyAlignment="1" applyProtection="1">
      <alignment vertical="top"/>
    </xf>
    <xf numFmtId="3" fontId="52" fillId="2" borderId="0" xfId="2" applyNumberFormat="1" applyFont="1" applyFill="1" applyBorder="1" applyAlignment="1" applyProtection="1">
      <alignment vertical="top"/>
      <protection locked="0"/>
    </xf>
    <xf numFmtId="0" fontId="63" fillId="2" borderId="0" xfId="0" applyFont="1" applyFill="1" applyBorder="1" applyAlignment="1" applyProtection="1">
      <alignment vertical="top" wrapText="1"/>
    </xf>
    <xf numFmtId="3" fontId="53" fillId="2" borderId="0" xfId="2" applyNumberFormat="1" applyFont="1" applyFill="1" applyBorder="1" applyAlignment="1" applyProtection="1">
      <alignment vertical="top"/>
    </xf>
    <xf numFmtId="3" fontId="77" fillId="2" borderId="0" xfId="2" applyNumberFormat="1" applyFont="1" applyFill="1" applyBorder="1" applyAlignment="1" applyProtection="1">
      <alignment vertical="top"/>
      <protection locked="0"/>
    </xf>
    <xf numFmtId="3" fontId="53" fillId="2" borderId="0" xfId="0" applyNumberFormat="1" applyFont="1" applyFill="1" applyBorder="1" applyAlignment="1" applyProtection="1">
      <alignment vertical="top"/>
    </xf>
    <xf numFmtId="0" fontId="52" fillId="4" borderId="7" xfId="0" applyFont="1" applyFill="1" applyBorder="1" applyAlignment="1" applyProtection="1">
      <alignment horizontal="centerContinuous"/>
    </xf>
    <xf numFmtId="0" fontId="53" fillId="4" borderId="0" xfId="0" applyFont="1" applyFill="1" applyBorder="1" applyProtection="1">
      <protection locked="0"/>
    </xf>
    <xf numFmtId="0" fontId="78" fillId="4" borderId="0" xfId="0" applyFont="1" applyFill="1" applyBorder="1" applyAlignment="1" applyProtection="1">
      <alignment horizontal="right" vertical="top"/>
      <protection locked="0"/>
    </xf>
    <xf numFmtId="164" fontId="52" fillId="4" borderId="0" xfId="2" applyNumberFormat="1" applyFont="1" applyFill="1" applyBorder="1" applyAlignment="1" applyProtection="1">
      <alignment horizontal="center"/>
    </xf>
    <xf numFmtId="0" fontId="80" fillId="2" borderId="0" xfId="0" applyFont="1" applyFill="1" applyAlignment="1">
      <alignment horizontal="center"/>
    </xf>
    <xf numFmtId="0" fontId="6" fillId="6" borderId="8" xfId="3" applyFont="1" applyFill="1" applyBorder="1" applyAlignment="1">
      <alignment horizontal="center" wrapText="1"/>
    </xf>
    <xf numFmtId="0" fontId="40" fillId="6" borderId="12" xfId="0" applyFont="1" applyFill="1" applyBorder="1" applyAlignment="1">
      <alignment horizontal="center" wrapText="1"/>
    </xf>
    <xf numFmtId="0" fontId="40" fillId="6" borderId="12" xfId="3" applyFont="1" applyFill="1" applyBorder="1" applyAlignment="1">
      <alignment horizontal="center" wrapText="1"/>
    </xf>
    <xf numFmtId="0" fontId="40" fillId="6" borderId="5" xfId="3" applyFont="1" applyFill="1" applyBorder="1" applyAlignment="1">
      <alignment horizontal="center" vertical="top" wrapText="1"/>
    </xf>
    <xf numFmtId="0" fontId="40" fillId="6" borderId="38" xfId="0" applyFont="1" applyFill="1" applyBorder="1" applyAlignment="1">
      <alignment horizontal="center" vertical="top" wrapText="1"/>
    </xf>
    <xf numFmtId="0" fontId="40" fillId="6" borderId="38" xfId="3" applyFont="1" applyFill="1" applyBorder="1" applyAlignment="1">
      <alignment horizontal="center" vertical="top" wrapText="1"/>
    </xf>
    <xf numFmtId="0" fontId="56" fillId="6" borderId="11" xfId="3" applyFont="1" applyFill="1" applyBorder="1" applyAlignment="1" applyProtection="1">
      <alignment horizontal="center" vertical="center" wrapText="1"/>
    </xf>
    <xf numFmtId="0" fontId="56" fillId="6" borderId="10" xfId="3" applyFont="1" applyFill="1" applyBorder="1" applyAlignment="1" applyProtection="1">
      <alignment horizontal="center" vertical="center" wrapText="1"/>
    </xf>
    <xf numFmtId="0" fontId="56" fillId="6" borderId="10" xfId="0" applyFont="1" applyFill="1" applyBorder="1" applyAlignment="1" applyProtection="1">
      <alignment horizontal="center" vertical="center" wrapText="1"/>
    </xf>
    <xf numFmtId="0" fontId="56" fillId="6" borderId="9" xfId="3" applyFont="1" applyFill="1" applyBorder="1" applyAlignment="1" applyProtection="1">
      <alignment horizontal="center" vertical="center" wrapText="1"/>
    </xf>
    <xf numFmtId="165" fontId="57" fillId="0" borderId="0" xfId="1" applyFont="1" applyFill="1" applyBorder="1" applyProtection="1"/>
    <xf numFmtId="0" fontId="0" fillId="0" borderId="0" xfId="0" applyFont="1" applyFill="1"/>
    <xf numFmtId="164" fontId="6" fillId="6" borderId="8" xfId="2" applyNumberFormat="1" applyFont="1" applyFill="1" applyBorder="1" applyAlignment="1">
      <alignment horizontal="center" vertical="center" wrapText="1"/>
    </xf>
    <xf numFmtId="164" fontId="40" fillId="6" borderId="39" xfId="2" applyNumberFormat="1" applyFont="1" applyFill="1" applyBorder="1" applyAlignment="1">
      <alignment horizontal="center" vertical="center" wrapText="1"/>
    </xf>
    <xf numFmtId="164" fontId="6" fillId="6" borderId="7" xfId="2" applyNumberFormat="1" applyFont="1" applyFill="1" applyBorder="1" applyAlignment="1">
      <alignment horizontal="center" vertical="center" wrapText="1"/>
    </xf>
    <xf numFmtId="164" fontId="6" fillId="6" borderId="6" xfId="2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Continuous" vertical="center"/>
    </xf>
    <xf numFmtId="0" fontId="17" fillId="0" borderId="0" xfId="0" applyFont="1" applyFill="1"/>
    <xf numFmtId="0" fontId="10" fillId="6" borderId="10" xfId="3" applyFont="1" applyFill="1" applyBorder="1" applyAlignment="1">
      <alignment horizontal="center" vertical="center"/>
    </xf>
    <xf numFmtId="164" fontId="10" fillId="6" borderId="10" xfId="2" applyNumberFormat="1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10" fillId="0" borderId="0" xfId="3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centerContinuous"/>
    </xf>
    <xf numFmtId="0" fontId="10" fillId="0" borderId="0" xfId="3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Continuous"/>
    </xf>
    <xf numFmtId="0" fontId="21" fillId="0" borderId="0" xfId="0" applyFont="1" applyFill="1" applyBorder="1"/>
    <xf numFmtId="0" fontId="6" fillId="6" borderId="10" xfId="0" applyFont="1" applyFill="1" applyBorder="1" applyAlignment="1">
      <alignment horizontal="center" vertical="center"/>
    </xf>
    <xf numFmtId="0" fontId="6" fillId="6" borderId="39" xfId="0" applyFont="1" applyFill="1" applyBorder="1" applyAlignment="1">
      <alignment horizontal="center" vertical="center"/>
    </xf>
    <xf numFmtId="3" fontId="19" fillId="6" borderId="11" xfId="0" applyNumberFormat="1" applyFont="1" applyFill="1" applyBorder="1" applyProtection="1">
      <protection locked="0"/>
    </xf>
    <xf numFmtId="3" fontId="19" fillId="6" borderId="9" xfId="0" applyNumberFormat="1" applyFont="1" applyFill="1" applyBorder="1" applyProtection="1">
      <protection locked="0"/>
    </xf>
    <xf numFmtId="3" fontId="19" fillId="6" borderId="39" xfId="0" applyNumberFormat="1" applyFont="1" applyFill="1" applyBorder="1" applyAlignment="1" applyProtection="1">
      <alignment vertical="center"/>
    </xf>
    <xf numFmtId="3" fontId="19" fillId="6" borderId="5" xfId="0" applyNumberFormat="1" applyFont="1" applyFill="1" applyBorder="1" applyProtection="1">
      <protection locked="0"/>
    </xf>
    <xf numFmtId="3" fontId="19" fillId="6" borderId="39" xfId="0" applyNumberFormat="1" applyFont="1" applyFill="1" applyBorder="1" applyProtection="1">
      <protection locked="0"/>
    </xf>
    <xf numFmtId="0" fontId="56" fillId="6" borderId="0" xfId="6" applyFont="1" applyFill="1" applyProtection="1"/>
    <xf numFmtId="0" fontId="57" fillId="6" borderId="0" xfId="0" applyFont="1" applyFill="1" applyProtection="1"/>
    <xf numFmtId="0" fontId="56" fillId="6" borderId="0" xfId="6" applyFont="1" applyFill="1" applyAlignment="1" applyProtection="1">
      <alignment horizontal="center"/>
    </xf>
    <xf numFmtId="37" fontId="56" fillId="6" borderId="39" xfId="6" applyNumberFormat="1" applyFont="1" applyFill="1" applyBorder="1" applyAlignment="1" applyProtection="1">
      <alignment horizontal="center" vertical="center"/>
    </xf>
    <xf numFmtId="37" fontId="56" fillId="6" borderId="39" xfId="6" applyNumberFormat="1" applyFont="1" applyFill="1" applyBorder="1" applyAlignment="1" applyProtection="1">
      <alignment horizontal="center" wrapText="1"/>
    </xf>
    <xf numFmtId="37" fontId="56" fillId="6" borderId="11" xfId="6" applyNumberFormat="1" applyFont="1" applyFill="1" applyBorder="1" applyAlignment="1" applyProtection="1">
      <alignment horizontal="center" vertical="center"/>
    </xf>
    <xf numFmtId="0" fontId="57" fillId="6" borderId="0" xfId="0" applyFont="1" applyFill="1" applyProtection="1">
      <protection locked="0"/>
    </xf>
    <xf numFmtId="0" fontId="56" fillId="6" borderId="39" xfId="0" applyFont="1" applyFill="1" applyBorder="1" applyAlignment="1" applyProtection="1">
      <alignment horizontal="center" vertical="center" wrapText="1"/>
    </xf>
    <xf numFmtId="0" fontId="56" fillId="6" borderId="11" xfId="0" applyFont="1" applyFill="1" applyBorder="1" applyAlignment="1" applyProtection="1">
      <alignment horizontal="center" vertical="center" wrapText="1"/>
    </xf>
    <xf numFmtId="0" fontId="70" fillId="6" borderId="0" xfId="0" applyFont="1" applyFill="1" applyProtection="1"/>
    <xf numFmtId="0" fontId="69" fillId="6" borderId="39" xfId="0" applyFont="1" applyFill="1" applyBorder="1" applyAlignment="1" applyProtection="1">
      <alignment horizontal="center" vertical="center" wrapText="1"/>
    </xf>
    <xf numFmtId="0" fontId="69" fillId="6" borderId="11" xfId="0" applyFont="1" applyFill="1" applyBorder="1" applyAlignment="1" applyProtection="1">
      <alignment horizontal="center" vertical="center" wrapText="1"/>
    </xf>
    <xf numFmtId="0" fontId="57" fillId="6" borderId="0" xfId="0" applyFont="1" applyFill="1" applyBorder="1" applyProtection="1"/>
    <xf numFmtId="0" fontId="56" fillId="6" borderId="9" xfId="0" applyFont="1" applyFill="1" applyBorder="1" applyAlignment="1" applyProtection="1">
      <alignment horizontal="center" vertical="center" wrapText="1"/>
    </xf>
    <xf numFmtId="0" fontId="56" fillId="6" borderId="12" xfId="0" applyFont="1" applyFill="1" applyBorder="1" applyAlignment="1" applyProtection="1">
      <alignment horizontal="center" vertical="center" wrapText="1"/>
    </xf>
    <xf numFmtId="0" fontId="57" fillId="0" borderId="0" xfId="0" applyFont="1" applyFill="1" applyProtection="1"/>
    <xf numFmtId="0" fontId="56" fillId="6" borderId="39" xfId="0" applyFont="1" applyFill="1" applyBorder="1" applyAlignment="1" applyProtection="1">
      <alignment horizontal="center"/>
      <protection locked="0"/>
    </xf>
    <xf numFmtId="0" fontId="57" fillId="0" borderId="0" xfId="0" applyFont="1" applyFill="1" applyProtection="1">
      <protection locked="0"/>
    </xf>
    <xf numFmtId="0" fontId="0" fillId="0" borderId="0" xfId="0" applyFont="1" applyFill="1" applyBorder="1" applyProtection="1"/>
    <xf numFmtId="0" fontId="0" fillId="0" borderId="0" xfId="0" applyFont="1" applyFill="1" applyProtection="1"/>
    <xf numFmtId="0" fontId="56" fillId="6" borderId="10" xfId="3" applyFont="1" applyFill="1" applyBorder="1" applyAlignment="1" applyProtection="1">
      <alignment horizontal="center" vertical="center"/>
      <protection locked="0"/>
    </xf>
    <xf numFmtId="0" fontId="56" fillId="6" borderId="39" xfId="3" applyFont="1" applyFill="1" applyBorder="1" applyAlignment="1" applyProtection="1">
      <alignment horizontal="center" vertical="center"/>
      <protection locked="0"/>
    </xf>
    <xf numFmtId="0" fontId="56" fillId="6" borderId="10" xfId="3" applyFont="1" applyFill="1" applyBorder="1" applyAlignment="1" applyProtection="1">
      <alignment horizontal="center" vertical="center"/>
    </xf>
    <xf numFmtId="0" fontId="56" fillId="6" borderId="39" xfId="3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0" fontId="19" fillId="0" borderId="27" xfId="0" applyFont="1" applyFill="1" applyBorder="1" applyAlignment="1">
      <alignment horizontal="left" vertical="center" wrapText="1"/>
    </xf>
    <xf numFmtId="3" fontId="19" fillId="0" borderId="21" xfId="0" applyNumberFormat="1" applyFont="1" applyFill="1" applyBorder="1" applyAlignment="1" applyProtection="1">
      <alignment horizontal="right" vertical="center"/>
      <protection locked="0"/>
    </xf>
    <xf numFmtId="0" fontId="7" fillId="0" borderId="49" xfId="0" applyFont="1" applyFill="1" applyBorder="1" applyAlignment="1">
      <alignment horizontal="left" vertical="center" wrapText="1"/>
    </xf>
    <xf numFmtId="3" fontId="17" fillId="0" borderId="19" xfId="0" applyNumberFormat="1" applyFont="1" applyFill="1" applyBorder="1" applyAlignment="1" applyProtection="1">
      <alignment horizontal="right" vertical="center"/>
    </xf>
    <xf numFmtId="3" fontId="19" fillId="0" borderId="19" xfId="0" applyNumberFormat="1" applyFont="1" applyFill="1" applyBorder="1" applyAlignment="1" applyProtection="1">
      <alignment horizontal="right" vertical="center"/>
    </xf>
    <xf numFmtId="3" fontId="17" fillId="0" borderId="24" xfId="0" applyNumberFormat="1" applyFont="1" applyFill="1" applyBorder="1" applyAlignment="1" applyProtection="1">
      <alignment horizontal="right" vertical="center"/>
      <protection locked="0"/>
    </xf>
    <xf numFmtId="3" fontId="19" fillId="0" borderId="18" xfId="0" applyNumberFormat="1" applyFont="1" applyFill="1" applyBorder="1" applyAlignment="1" applyProtection="1">
      <alignment horizontal="right" vertical="center"/>
      <protection locked="0"/>
    </xf>
    <xf numFmtId="3" fontId="17" fillId="2" borderId="39" xfId="0" applyNumberFormat="1" applyFont="1" applyFill="1" applyBorder="1" applyAlignment="1" applyProtection="1">
      <alignment horizontal="left"/>
      <protection locked="0"/>
    </xf>
    <xf numFmtId="3" fontId="17" fillId="2" borderId="39" xfId="0" applyNumberFormat="1" applyFont="1" applyFill="1" applyBorder="1" applyAlignment="1" applyProtection="1">
      <alignment horizontal="left" wrapText="1"/>
      <protection locked="0"/>
    </xf>
    <xf numFmtId="3" fontId="17" fillId="2" borderId="39" xfId="0" applyNumberFormat="1" applyFont="1" applyFill="1" applyBorder="1" applyAlignment="1" applyProtection="1">
      <alignment wrapText="1"/>
      <protection locked="0"/>
    </xf>
    <xf numFmtId="3" fontId="17" fillId="2" borderId="39" xfId="0" applyNumberFormat="1" applyFont="1" applyFill="1" applyBorder="1" applyAlignment="1" applyProtection="1">
      <alignment vertical="center" wrapText="1"/>
      <protection locked="0"/>
    </xf>
    <xf numFmtId="3" fontId="17" fillId="2" borderId="39" xfId="0" applyNumberFormat="1" applyFont="1" applyFill="1" applyBorder="1" applyAlignment="1" applyProtection="1">
      <alignment horizontal="left" vertical="top" wrapText="1"/>
      <protection locked="0"/>
    </xf>
    <xf numFmtId="3" fontId="60" fillId="2" borderId="8" xfId="0" applyNumberFormat="1" applyFont="1" applyFill="1" applyBorder="1" applyAlignment="1" applyProtection="1">
      <alignment vertical="center" wrapText="1"/>
      <protection locked="0"/>
    </xf>
    <xf numFmtId="3" fontId="60" fillId="2" borderId="2" xfId="0" applyNumberFormat="1" applyFont="1" applyFill="1" applyBorder="1" applyAlignment="1" applyProtection="1">
      <alignment vertical="center" wrapText="1"/>
      <protection locked="0"/>
    </xf>
    <xf numFmtId="0" fontId="68" fillId="0" borderId="0" xfId="0" applyFont="1" applyAlignment="1" applyProtection="1">
      <alignment horizontal="center" wrapText="1"/>
      <protection locked="0"/>
    </xf>
    <xf numFmtId="0" fontId="49" fillId="0" borderId="0" xfId="0" applyFont="1" applyAlignment="1" applyProtection="1">
      <alignment horizontal="center" wrapText="1"/>
      <protection locked="0"/>
    </xf>
    <xf numFmtId="0" fontId="72" fillId="0" borderId="0" xfId="0" applyFont="1" applyAlignment="1" applyProtection="1">
      <alignment horizontal="center" wrapText="1"/>
      <protection locked="0"/>
    </xf>
    <xf numFmtId="0" fontId="72" fillId="0" borderId="0" xfId="0" applyFont="1" applyBorder="1" applyAlignment="1" applyProtection="1">
      <alignment horizontal="center" wrapText="1"/>
      <protection locked="0"/>
    </xf>
    <xf numFmtId="0" fontId="61" fillId="2" borderId="0" xfId="0" applyFont="1" applyFill="1" applyAlignment="1" applyProtection="1">
      <alignment wrapText="1"/>
      <protection locked="0"/>
    </xf>
    <xf numFmtId="0" fontId="84" fillId="0" borderId="0" xfId="0" applyFont="1"/>
    <xf numFmtId="3" fontId="41" fillId="2" borderId="39" xfId="0" applyNumberFormat="1" applyFont="1" applyFill="1" applyBorder="1" applyAlignment="1">
      <alignment horizontal="center"/>
    </xf>
    <xf numFmtId="3" fontId="44" fillId="0" borderId="0" xfId="0" applyNumberFormat="1" applyFont="1" applyProtection="1">
      <protection locked="0"/>
    </xf>
    <xf numFmtId="3" fontId="61" fillId="0" borderId="0" xfId="0" applyNumberFormat="1" applyFont="1" applyProtection="1">
      <protection locked="0"/>
    </xf>
    <xf numFmtId="0" fontId="3" fillId="2" borderId="0" xfId="0" applyFont="1" applyFill="1" applyBorder="1" applyAlignment="1" applyProtection="1">
      <alignment vertical="top"/>
      <protection locked="0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3" fontId="3" fillId="2" borderId="0" xfId="2" applyNumberFormat="1" applyFont="1" applyFill="1" applyBorder="1" applyAlignment="1" applyProtection="1">
      <alignment horizontal="right" vertical="top"/>
      <protection locked="0"/>
    </xf>
    <xf numFmtId="0" fontId="83" fillId="2" borderId="0" xfId="0" applyFont="1" applyFill="1" applyAlignment="1">
      <alignment horizontal="center" wrapText="1"/>
    </xf>
    <xf numFmtId="0" fontId="82" fillId="2" borderId="0" xfId="0" applyFont="1" applyFill="1" applyAlignment="1">
      <alignment horizontal="center"/>
    </xf>
    <xf numFmtId="0" fontId="87" fillId="2" borderId="0" xfId="0" applyFont="1" applyFill="1" applyAlignment="1">
      <alignment horizontal="center"/>
    </xf>
    <xf numFmtId="0" fontId="86" fillId="2" borderId="0" xfId="0" applyFont="1" applyFill="1" applyAlignment="1">
      <alignment horizontal="center" wrapText="1"/>
    </xf>
    <xf numFmtId="0" fontId="85" fillId="2" borderId="0" xfId="0" applyFont="1" applyFill="1" applyAlignment="1">
      <alignment horizontal="center"/>
    </xf>
    <xf numFmtId="0" fontId="76" fillId="0" borderId="3" xfId="0" applyFont="1" applyBorder="1" applyAlignment="1">
      <alignment horizontal="center"/>
    </xf>
    <xf numFmtId="0" fontId="10" fillId="6" borderId="2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53" fillId="2" borderId="0" xfId="0" applyFont="1" applyFill="1" applyBorder="1" applyAlignment="1" applyProtection="1">
      <alignment horizontal="left" vertical="top" wrapText="1"/>
    </xf>
    <xf numFmtId="0" fontId="64" fillId="2" borderId="0" xfId="0" applyFont="1" applyFill="1" applyBorder="1" applyAlignment="1" applyProtection="1">
      <alignment horizontal="left" vertical="top" wrapText="1"/>
    </xf>
    <xf numFmtId="0" fontId="52" fillId="2" borderId="0" xfId="0" applyFont="1" applyFill="1" applyBorder="1" applyAlignment="1" applyProtection="1">
      <alignment horizontal="left" vertical="top" wrapText="1"/>
    </xf>
    <xf numFmtId="0" fontId="6" fillId="2" borderId="0" xfId="0" applyFont="1" applyFill="1" applyBorder="1" applyAlignment="1">
      <alignment vertical="center" wrapText="1"/>
    </xf>
    <xf numFmtId="0" fontId="52" fillId="4" borderId="0" xfId="3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2" borderId="7" xfId="3" applyFont="1" applyFill="1" applyBorder="1" applyAlignment="1">
      <alignment horizontal="center" vertical="center"/>
    </xf>
    <xf numFmtId="0" fontId="24" fillId="2" borderId="0" xfId="3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/>
    </xf>
    <xf numFmtId="0" fontId="10" fillId="6" borderId="8" xfId="0" applyNumberFormat="1" applyFont="1" applyFill="1" applyBorder="1" applyAlignment="1" applyProtection="1">
      <alignment horizontal="center" vertical="center"/>
    </xf>
    <xf numFmtId="0" fontId="10" fillId="6" borderId="7" xfId="0" applyNumberFormat="1" applyFont="1" applyFill="1" applyBorder="1" applyAlignment="1" applyProtection="1">
      <alignment horizontal="center" vertical="center"/>
    </xf>
    <xf numFmtId="0" fontId="10" fillId="6" borderId="6" xfId="0" applyNumberFormat="1" applyFont="1" applyFill="1" applyBorder="1" applyAlignment="1" applyProtection="1">
      <alignment horizontal="center" vertical="center"/>
    </xf>
    <xf numFmtId="0" fontId="53" fillId="2" borderId="0" xfId="0" applyFont="1" applyFill="1" applyBorder="1" applyAlignment="1" applyProtection="1">
      <alignment horizontal="justify" vertical="top" wrapText="1"/>
    </xf>
    <xf numFmtId="0" fontId="52" fillId="4" borderId="7" xfId="3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10" fillId="6" borderId="0" xfId="0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left" vertical="top" wrapText="1"/>
    </xf>
    <xf numFmtId="0" fontId="6" fillId="2" borderId="7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10" fillId="6" borderId="5" xfId="0" applyFont="1" applyFill="1" applyBorder="1" applyAlignment="1" applyProtection="1">
      <alignment horizontal="center" vertical="center"/>
    </xf>
    <xf numFmtId="0" fontId="10" fillId="6" borderId="3" xfId="0" applyFont="1" applyFill="1" applyBorder="1" applyAlignment="1" applyProtection="1">
      <alignment horizontal="center" vertical="center"/>
    </xf>
    <xf numFmtId="0" fontId="10" fillId="6" borderId="4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Alignment="1" applyProtection="1">
      <alignment horizontal="left"/>
    </xf>
    <xf numFmtId="0" fontId="7" fillId="2" borderId="0" xfId="0" applyFont="1" applyFill="1" applyBorder="1" applyAlignment="1">
      <alignment horizontal="left" vertical="top" wrapText="1"/>
    </xf>
    <xf numFmtId="0" fontId="22" fillId="2" borderId="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top" wrapText="1"/>
    </xf>
    <xf numFmtId="0" fontId="10" fillId="6" borderId="8" xfId="3" applyFont="1" applyFill="1" applyBorder="1" applyAlignment="1">
      <alignment horizontal="center" vertical="center"/>
    </xf>
    <xf numFmtId="0" fontId="10" fillId="6" borderId="7" xfId="3" applyFont="1" applyFill="1" applyBorder="1" applyAlignment="1">
      <alignment horizontal="center" vertical="center"/>
    </xf>
    <xf numFmtId="0" fontId="10" fillId="6" borderId="6" xfId="3" applyFont="1" applyFill="1" applyBorder="1" applyAlignment="1">
      <alignment horizontal="center" vertical="center"/>
    </xf>
    <xf numFmtId="0" fontId="10" fillId="6" borderId="2" xfId="3" applyFont="1" applyFill="1" applyBorder="1" applyAlignment="1">
      <alignment horizontal="center" vertical="center"/>
    </xf>
    <xf numFmtId="0" fontId="10" fillId="6" borderId="0" xfId="3" applyFont="1" applyFill="1" applyBorder="1" applyAlignment="1">
      <alignment horizontal="center" vertical="center"/>
    </xf>
    <xf numFmtId="0" fontId="10" fillId="6" borderId="1" xfId="3" applyFont="1" applyFill="1" applyBorder="1" applyAlignment="1">
      <alignment horizontal="center" vertical="center"/>
    </xf>
    <xf numFmtId="0" fontId="10" fillId="6" borderId="5" xfId="3" applyFont="1" applyFill="1" applyBorder="1" applyAlignment="1">
      <alignment horizontal="center" vertical="center"/>
    </xf>
    <xf numFmtId="0" fontId="10" fillId="6" borderId="3" xfId="3" applyFont="1" applyFill="1" applyBorder="1" applyAlignment="1">
      <alignment horizontal="center" vertical="center"/>
    </xf>
    <xf numFmtId="0" fontId="10" fillId="6" borderId="4" xfId="3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left" vertical="top"/>
    </xf>
    <xf numFmtId="0" fontId="10" fillId="0" borderId="0" xfId="1" applyNumberFormat="1" applyFont="1" applyFill="1" applyBorder="1" applyAlignment="1">
      <alignment horizontal="center" vertical="center"/>
    </xf>
    <xf numFmtId="0" fontId="10" fillId="6" borderId="7" xfId="3" applyFont="1" applyFill="1" applyBorder="1" applyAlignment="1">
      <alignment horizontal="center" vertical="center" wrapText="1"/>
    </xf>
    <xf numFmtId="0" fontId="10" fillId="6" borderId="3" xfId="3" applyFont="1" applyFill="1" applyBorder="1" applyAlignment="1">
      <alignment horizontal="center" vertical="center" wrapText="1"/>
    </xf>
    <xf numFmtId="0" fontId="40" fillId="6" borderId="12" xfId="3" applyFont="1" applyFill="1" applyBorder="1" applyAlignment="1">
      <alignment horizontal="center" wrapText="1"/>
    </xf>
    <xf numFmtId="0" fontId="40" fillId="6" borderId="38" xfId="3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left" vertical="center" wrapText="1"/>
    </xf>
    <xf numFmtId="0" fontId="55" fillId="2" borderId="0" xfId="1" applyNumberFormat="1" applyFont="1" applyFill="1" applyBorder="1" applyAlignment="1" applyProtection="1">
      <alignment horizontal="center" vertical="top"/>
    </xf>
    <xf numFmtId="0" fontId="55" fillId="2" borderId="1" xfId="1" applyNumberFormat="1" applyFont="1" applyFill="1" applyBorder="1" applyAlignment="1" applyProtection="1">
      <alignment horizontal="center" vertical="top"/>
    </xf>
    <xf numFmtId="0" fontId="56" fillId="6" borderId="10" xfId="3" applyFont="1" applyFill="1" applyBorder="1" applyAlignment="1" applyProtection="1">
      <alignment horizontal="center" vertical="center"/>
    </xf>
    <xf numFmtId="0" fontId="52" fillId="2" borderId="0" xfId="1" applyNumberFormat="1" applyFont="1" applyFill="1" applyBorder="1" applyAlignment="1" applyProtection="1">
      <alignment horizontal="center" vertical="center"/>
    </xf>
    <xf numFmtId="0" fontId="52" fillId="2" borderId="1" xfId="1" applyNumberFormat="1" applyFont="1" applyFill="1" applyBorder="1" applyAlignment="1" applyProtection="1">
      <alignment horizontal="center" vertical="center"/>
    </xf>
    <xf numFmtId="0" fontId="56" fillId="6" borderId="8" xfId="3" applyFont="1" applyFill="1" applyBorder="1" applyAlignment="1" applyProtection="1">
      <alignment horizontal="center"/>
    </xf>
    <xf numFmtId="0" fontId="56" fillId="6" borderId="7" xfId="3" applyFont="1" applyFill="1" applyBorder="1" applyAlignment="1" applyProtection="1">
      <alignment horizontal="center"/>
    </xf>
    <xf numFmtId="0" fontId="56" fillId="6" borderId="6" xfId="3" applyFont="1" applyFill="1" applyBorder="1" applyAlignment="1" applyProtection="1">
      <alignment horizontal="center"/>
    </xf>
    <xf numFmtId="0" fontId="56" fillId="6" borderId="5" xfId="3" applyFont="1" applyFill="1" applyBorder="1" applyAlignment="1" applyProtection="1">
      <alignment horizontal="center"/>
    </xf>
    <xf numFmtId="0" fontId="56" fillId="6" borderId="3" xfId="3" applyFont="1" applyFill="1" applyBorder="1" applyAlignment="1" applyProtection="1">
      <alignment horizontal="center"/>
    </xf>
    <xf numFmtId="0" fontId="56" fillId="6" borderId="4" xfId="3" applyFont="1" applyFill="1" applyBorder="1" applyAlignment="1" applyProtection="1">
      <alignment horizontal="center"/>
    </xf>
    <xf numFmtId="0" fontId="56" fillId="0" borderId="0" xfId="1" applyNumberFormat="1" applyFont="1" applyFill="1" applyBorder="1" applyAlignment="1" applyProtection="1">
      <alignment horizontal="center" vertical="center"/>
    </xf>
    <xf numFmtId="0" fontId="56" fillId="6" borderId="2" xfId="3" applyFont="1" applyFill="1" applyBorder="1" applyAlignment="1" applyProtection="1">
      <alignment horizontal="center"/>
    </xf>
    <xf numFmtId="0" fontId="56" fillId="6" borderId="0" xfId="3" applyFont="1" applyFill="1" applyBorder="1" applyAlignment="1" applyProtection="1">
      <alignment horizontal="center"/>
    </xf>
    <xf numFmtId="0" fontId="56" fillId="6" borderId="1" xfId="3" applyFont="1" applyFill="1" applyBorder="1" applyAlignment="1" applyProtection="1">
      <alignment horizontal="center"/>
    </xf>
    <xf numFmtId="0" fontId="67" fillId="2" borderId="0" xfId="0" applyFont="1" applyFill="1" applyBorder="1" applyAlignment="1" applyProtection="1">
      <alignment horizontal="left" vertical="top"/>
    </xf>
    <xf numFmtId="0" fontId="55" fillId="2" borderId="0" xfId="0" applyFont="1" applyFill="1" applyBorder="1" applyAlignment="1" applyProtection="1">
      <alignment horizontal="left" vertical="top"/>
    </xf>
    <xf numFmtId="0" fontId="55" fillId="2" borderId="0" xfId="0" applyFont="1" applyFill="1" applyBorder="1" applyAlignment="1" applyProtection="1">
      <alignment horizontal="center" vertical="top"/>
    </xf>
    <xf numFmtId="0" fontId="51" fillId="2" borderId="0" xfId="0" applyFont="1" applyFill="1" applyBorder="1" applyAlignment="1" applyProtection="1">
      <alignment horizontal="left" vertical="top"/>
    </xf>
    <xf numFmtId="0" fontId="67" fillId="2" borderId="3" xfId="0" applyFont="1" applyFill="1" applyBorder="1" applyAlignment="1" applyProtection="1">
      <alignment horizontal="left" vertical="top"/>
    </xf>
    <xf numFmtId="0" fontId="54" fillId="2" borderId="7" xfId="0" applyFont="1" applyFill="1" applyBorder="1" applyAlignment="1" applyProtection="1">
      <alignment horizontal="left" vertical="center"/>
    </xf>
    <xf numFmtId="0" fontId="88" fillId="2" borderId="3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center"/>
    </xf>
    <xf numFmtId="0" fontId="10" fillId="6" borderId="0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9" fillId="0" borderId="47" xfId="0" applyFont="1" applyFill="1" applyBorder="1" applyAlignment="1">
      <alignment horizontal="left" vertical="center" wrapText="1"/>
    </xf>
    <xf numFmtId="0" fontId="19" fillId="0" borderId="48" xfId="0" applyFont="1" applyFill="1" applyBorder="1" applyAlignment="1">
      <alignment horizontal="left" vertical="center" wrapText="1"/>
    </xf>
    <xf numFmtId="0" fontId="19" fillId="0" borderId="46" xfId="0" applyFont="1" applyFill="1" applyBorder="1" applyAlignment="1">
      <alignment horizontal="left" vertical="center" wrapText="1"/>
    </xf>
    <xf numFmtId="0" fontId="19" fillId="0" borderId="18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9" fillId="0" borderId="23" xfId="0" applyFont="1" applyFill="1" applyBorder="1" applyAlignment="1">
      <alignment horizontal="left" vertical="center" wrapText="1"/>
    </xf>
    <xf numFmtId="0" fontId="6" fillId="0" borderId="35" xfId="0" applyFont="1" applyFill="1" applyBorder="1" applyAlignment="1">
      <alignment horizontal="left" vertical="center"/>
    </xf>
    <xf numFmtId="0" fontId="6" fillId="0" borderId="36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19" fillId="0" borderId="27" xfId="0" applyFont="1" applyFill="1" applyBorder="1" applyAlignment="1">
      <alignment horizontal="left" vertical="center" wrapText="1"/>
    </xf>
    <xf numFmtId="0" fontId="19" fillId="0" borderId="29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left" vertical="center"/>
    </xf>
    <xf numFmtId="0" fontId="10" fillId="6" borderId="2" xfId="3" applyFont="1" applyFill="1" applyBorder="1" applyAlignment="1">
      <alignment horizontal="center"/>
    </xf>
    <xf numFmtId="0" fontId="10" fillId="6" borderId="0" xfId="3" applyFont="1" applyFill="1" applyBorder="1" applyAlignment="1">
      <alignment horizontal="center"/>
    </xf>
    <xf numFmtId="0" fontId="10" fillId="6" borderId="1" xfId="3" applyFont="1" applyFill="1" applyBorder="1" applyAlignment="1">
      <alignment horizontal="center"/>
    </xf>
    <xf numFmtId="0" fontId="7" fillId="2" borderId="0" xfId="3" applyFont="1" applyFill="1" applyBorder="1" applyAlignment="1">
      <alignment horizontal="left" vertical="top" wrapText="1"/>
    </xf>
    <xf numFmtId="0" fontId="10" fillId="6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left" vertical="top"/>
    </xf>
    <xf numFmtId="0" fontId="6" fillId="2" borderId="0" xfId="3" applyFont="1" applyFill="1" applyBorder="1" applyAlignment="1">
      <alignment horizontal="left" vertical="top"/>
    </xf>
    <xf numFmtId="0" fontId="7" fillId="2" borderId="0" xfId="3" applyFont="1" applyFill="1" applyBorder="1" applyAlignment="1">
      <alignment horizontal="left" vertical="top"/>
    </xf>
    <xf numFmtId="0" fontId="9" fillId="2" borderId="0" xfId="3" applyFont="1" applyFill="1" applyBorder="1" applyAlignment="1">
      <alignment horizontal="left" vertical="top"/>
    </xf>
    <xf numFmtId="0" fontId="9" fillId="2" borderId="2" xfId="3" applyFont="1" applyFill="1" applyBorder="1" applyAlignment="1">
      <alignment horizontal="left" vertical="top" wrapText="1"/>
    </xf>
    <xf numFmtId="0" fontId="9" fillId="2" borderId="0" xfId="3" applyFont="1" applyFill="1" applyBorder="1" applyAlignment="1">
      <alignment horizontal="left" vertical="top" wrapText="1"/>
    </xf>
    <xf numFmtId="0" fontId="10" fillId="6" borderId="8" xfId="3" applyFont="1" applyFill="1" applyBorder="1" applyAlignment="1">
      <alignment horizontal="center"/>
    </xf>
    <xf numFmtId="0" fontId="10" fillId="6" borderId="7" xfId="3" applyFont="1" applyFill="1" applyBorder="1" applyAlignment="1">
      <alignment horizontal="center"/>
    </xf>
    <xf numFmtId="0" fontId="10" fillId="6" borderId="6" xfId="3" applyFont="1" applyFill="1" applyBorder="1" applyAlignment="1">
      <alignment horizontal="center"/>
    </xf>
    <xf numFmtId="0" fontId="10" fillId="6" borderId="5" xfId="3" applyFont="1" applyFill="1" applyBorder="1" applyAlignment="1">
      <alignment horizontal="center"/>
    </xf>
    <xf numFmtId="0" fontId="10" fillId="6" borderId="3" xfId="3" applyFont="1" applyFill="1" applyBorder="1" applyAlignment="1">
      <alignment horizontal="center"/>
    </xf>
    <xf numFmtId="0" fontId="10" fillId="6" borderId="4" xfId="3" applyFont="1" applyFill="1" applyBorder="1" applyAlignment="1">
      <alignment horizontal="center"/>
    </xf>
    <xf numFmtId="0" fontId="76" fillId="2" borderId="0" xfId="0" applyFont="1" applyFill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5" fillId="2" borderId="7" xfId="0" applyFont="1" applyFill="1" applyBorder="1" applyAlignment="1" applyProtection="1">
      <alignment horizontal="left" vertical="top"/>
    </xf>
    <xf numFmtId="0" fontId="17" fillId="2" borderId="2" xfId="0" applyFont="1" applyFill="1" applyBorder="1" applyAlignment="1">
      <alignment horizontal="left" wrapText="1"/>
    </xf>
    <xf numFmtId="0" fontId="17" fillId="2" borderId="0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left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8" fillId="2" borderId="11" xfId="0" applyFont="1" applyFill="1" applyBorder="1" applyAlignment="1">
      <alignment horizontal="left"/>
    </xf>
    <xf numFmtId="0" fontId="18" fillId="2" borderId="10" xfId="0" applyFont="1" applyFill="1" applyBorder="1" applyAlignment="1">
      <alignment horizontal="left"/>
    </xf>
    <xf numFmtId="0" fontId="18" fillId="2" borderId="9" xfId="0" applyFont="1" applyFill="1" applyBorder="1" applyAlignment="1">
      <alignment horizontal="left"/>
    </xf>
    <xf numFmtId="0" fontId="41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left" vertical="center"/>
    </xf>
    <xf numFmtId="0" fontId="18" fillId="2" borderId="10" xfId="0" applyFont="1" applyFill="1" applyBorder="1" applyAlignment="1">
      <alignment horizontal="left" vertical="center"/>
    </xf>
    <xf numFmtId="0" fontId="18" fillId="2" borderId="9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18" fillId="2" borderId="39" xfId="0" applyFont="1" applyFill="1" applyBorder="1" applyAlignment="1">
      <alignment horizontal="left"/>
    </xf>
    <xf numFmtId="0" fontId="42" fillId="2" borderId="11" xfId="0" applyFont="1" applyFill="1" applyBorder="1" applyAlignment="1">
      <alignment horizontal="left" vertical="center"/>
    </xf>
    <xf numFmtId="0" fontId="42" fillId="2" borderId="10" xfId="0" applyFont="1" applyFill="1" applyBorder="1" applyAlignment="1">
      <alignment horizontal="left" vertical="center"/>
    </xf>
    <xf numFmtId="0" fontId="42" fillId="2" borderId="9" xfId="0" applyFont="1" applyFill="1" applyBorder="1" applyAlignment="1">
      <alignment horizontal="left" vertical="center"/>
    </xf>
    <xf numFmtId="0" fontId="41" fillId="2" borderId="11" xfId="0" applyFont="1" applyFill="1" applyBorder="1" applyAlignment="1">
      <alignment horizontal="left" vertical="center"/>
    </xf>
    <xf numFmtId="0" fontId="41" fillId="2" borderId="9" xfId="0" applyFont="1" applyFill="1" applyBorder="1" applyAlignment="1">
      <alignment horizontal="left" vertical="center"/>
    </xf>
    <xf numFmtId="0" fontId="17" fillId="2" borderId="39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41" fillId="2" borderId="39" xfId="0" applyFont="1" applyFill="1" applyBorder="1" applyAlignment="1">
      <alignment horizontal="left" vertical="center"/>
    </xf>
    <xf numFmtId="0" fontId="18" fillId="2" borderId="39" xfId="0" applyFont="1" applyFill="1" applyBorder="1" applyAlignment="1">
      <alignment horizontal="left" vertical="center"/>
    </xf>
    <xf numFmtId="3" fontId="17" fillId="2" borderId="39" xfId="0" applyNumberFormat="1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6" fillId="6" borderId="3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3" fontId="19" fillId="2" borderId="0" xfId="0" applyNumberFormat="1" applyFont="1" applyFill="1" applyBorder="1" applyAlignment="1" applyProtection="1">
      <alignment horizontal="center"/>
    </xf>
    <xf numFmtId="0" fontId="10" fillId="6" borderId="8" xfId="0" applyFont="1" applyFill="1" applyBorder="1" applyAlignment="1" applyProtection="1">
      <alignment horizontal="center" vertical="center"/>
    </xf>
    <xf numFmtId="0" fontId="10" fillId="6" borderId="7" xfId="0" applyFont="1" applyFill="1" applyBorder="1" applyAlignment="1" applyProtection="1">
      <alignment horizontal="center" vertical="center"/>
    </xf>
    <xf numFmtId="0" fontId="10" fillId="6" borderId="6" xfId="0" applyFont="1" applyFill="1" applyBorder="1" applyAlignment="1" applyProtection="1">
      <alignment horizontal="center" vertical="center"/>
    </xf>
    <xf numFmtId="3" fontId="10" fillId="6" borderId="2" xfId="0" applyNumberFormat="1" applyFont="1" applyFill="1" applyBorder="1" applyAlignment="1" applyProtection="1">
      <alignment horizontal="center" vertical="center"/>
    </xf>
    <xf numFmtId="3" fontId="10" fillId="6" borderId="0" xfId="0" applyNumberFormat="1" applyFont="1" applyFill="1" applyBorder="1" applyAlignment="1" applyProtection="1">
      <alignment horizontal="center" vertical="center"/>
    </xf>
    <xf numFmtId="3" fontId="10" fillId="6" borderId="1" xfId="0" applyNumberFormat="1" applyFont="1" applyFill="1" applyBorder="1" applyAlignment="1" applyProtection="1">
      <alignment horizontal="center" vertical="center"/>
    </xf>
    <xf numFmtId="3" fontId="10" fillId="6" borderId="5" xfId="0" applyNumberFormat="1" applyFont="1" applyFill="1" applyBorder="1" applyAlignment="1" applyProtection="1">
      <alignment horizontal="center" vertical="center"/>
    </xf>
    <xf numFmtId="3" fontId="10" fillId="6" borderId="3" xfId="0" applyNumberFormat="1" applyFont="1" applyFill="1" applyBorder="1" applyAlignment="1" applyProtection="1">
      <alignment horizontal="center" vertical="center"/>
    </xf>
    <xf numFmtId="3" fontId="10" fillId="6" borderId="4" xfId="0" applyNumberFormat="1" applyFont="1" applyFill="1" applyBorder="1" applyAlignment="1" applyProtection="1">
      <alignment horizontal="center" vertical="center"/>
    </xf>
    <xf numFmtId="0" fontId="88" fillId="2" borderId="3" xfId="0" applyFont="1" applyFill="1" applyBorder="1" applyAlignment="1" applyProtection="1">
      <alignment horizontal="center"/>
      <protection locked="0"/>
    </xf>
    <xf numFmtId="0" fontId="48" fillId="2" borderId="0" xfId="0" applyFont="1" applyFill="1" applyAlignment="1" applyProtection="1">
      <alignment horizontal="left" vertical="top" wrapText="1"/>
    </xf>
    <xf numFmtId="0" fontId="27" fillId="2" borderId="0" xfId="0" applyFont="1" applyFill="1" applyBorder="1" applyAlignment="1" applyProtection="1">
      <alignment horizontal="left" vertical="center" wrapText="1"/>
    </xf>
    <xf numFmtId="0" fontId="27" fillId="2" borderId="1" xfId="0" applyFont="1" applyFill="1" applyBorder="1" applyAlignment="1" applyProtection="1">
      <alignment horizontal="left" vertical="center" wrapText="1"/>
    </xf>
    <xf numFmtId="3" fontId="59" fillId="2" borderId="8" xfId="6" applyNumberFormat="1" applyFont="1" applyFill="1" applyBorder="1" applyAlignment="1" applyProtection="1">
      <alignment horizontal="right"/>
    </xf>
    <xf numFmtId="3" fontId="59" fillId="2" borderId="5" xfId="6" applyNumberFormat="1" applyFont="1" applyFill="1" applyBorder="1" applyAlignment="1" applyProtection="1">
      <alignment horizontal="right"/>
    </xf>
    <xf numFmtId="3" fontId="55" fillId="0" borderId="11" xfId="0" applyNumberFormat="1" applyFont="1" applyBorder="1" applyAlignment="1" applyProtection="1">
      <alignment horizontal="center" vertical="top" wrapText="1"/>
    </xf>
    <xf numFmtId="3" fontId="55" fillId="0" borderId="9" xfId="0" applyNumberFormat="1" applyFont="1" applyBorder="1" applyAlignment="1" applyProtection="1">
      <alignment horizontal="center" vertical="top" wrapText="1"/>
    </xf>
    <xf numFmtId="0" fontId="59" fillId="2" borderId="0" xfId="6" applyFont="1" applyFill="1" applyBorder="1" applyAlignment="1" applyProtection="1">
      <alignment horizontal="left" vertical="center" wrapText="1"/>
    </xf>
    <xf numFmtId="0" fontId="59" fillId="2" borderId="1" xfId="6" applyFont="1" applyFill="1" applyBorder="1" applyAlignment="1" applyProtection="1">
      <alignment horizontal="left" vertical="center" wrapText="1"/>
    </xf>
    <xf numFmtId="3" fontId="60" fillId="2" borderId="8" xfId="0" applyNumberFormat="1" applyFont="1" applyFill="1" applyBorder="1" applyAlignment="1" applyProtection="1">
      <alignment horizontal="right" vertical="center" wrapText="1"/>
    </xf>
    <xf numFmtId="3" fontId="60" fillId="2" borderId="5" xfId="0" applyNumberFormat="1" applyFont="1" applyFill="1" applyBorder="1" applyAlignment="1" applyProtection="1">
      <alignment horizontal="right" vertical="center" wrapText="1"/>
    </xf>
    <xf numFmtId="37" fontId="56" fillId="4" borderId="9" xfId="6" applyNumberFormat="1" applyFont="1" applyFill="1" applyBorder="1" applyAlignment="1" applyProtection="1">
      <alignment horizontal="center" vertical="center" wrapText="1"/>
    </xf>
    <xf numFmtId="37" fontId="56" fillId="4" borderId="39" xfId="6" applyNumberFormat="1" applyFont="1" applyFill="1" applyBorder="1" applyAlignment="1" applyProtection="1">
      <alignment horizontal="center" vertical="center" wrapText="1"/>
    </xf>
    <xf numFmtId="37" fontId="56" fillId="4" borderId="39" xfId="6" applyNumberFormat="1" applyFont="1" applyFill="1" applyBorder="1" applyAlignment="1" applyProtection="1">
      <alignment horizontal="center" vertical="center"/>
    </xf>
    <xf numFmtId="37" fontId="56" fillId="4" borderId="11" xfId="6" applyNumberFormat="1" applyFont="1" applyFill="1" applyBorder="1" applyAlignment="1" applyProtection="1">
      <alignment horizontal="center" vertical="center" wrapText="1"/>
    </xf>
    <xf numFmtId="0" fontId="59" fillId="2" borderId="7" xfId="6" applyFont="1" applyFill="1" applyBorder="1" applyAlignment="1" applyProtection="1">
      <alignment horizontal="left" vertical="center" wrapText="1"/>
    </xf>
    <xf numFmtId="0" fontId="59" fillId="2" borderId="6" xfId="6" applyFont="1" applyFill="1" applyBorder="1" applyAlignment="1" applyProtection="1">
      <alignment horizontal="left" vertical="center" wrapText="1"/>
    </xf>
    <xf numFmtId="37" fontId="56" fillId="6" borderId="7" xfId="6" applyNumberFormat="1" applyFont="1" applyFill="1" applyBorder="1" applyAlignment="1" applyProtection="1">
      <alignment horizontal="center" vertical="center"/>
    </xf>
    <xf numFmtId="37" fontId="56" fillId="6" borderId="0" xfId="6" applyNumberFormat="1" applyFont="1" applyFill="1" applyBorder="1" applyAlignment="1" applyProtection="1">
      <alignment horizontal="center" vertical="center"/>
    </xf>
    <xf numFmtId="37" fontId="56" fillId="6" borderId="3" xfId="6" applyNumberFormat="1" applyFont="1" applyFill="1" applyBorder="1" applyAlignment="1" applyProtection="1">
      <alignment horizontal="center" vertical="center"/>
    </xf>
    <xf numFmtId="37" fontId="56" fillId="6" borderId="39" xfId="6" applyNumberFormat="1" applyFont="1" applyFill="1" applyBorder="1" applyAlignment="1" applyProtection="1">
      <alignment horizontal="center" vertical="center"/>
    </xf>
    <xf numFmtId="37" fontId="56" fillId="6" borderId="11" xfId="6" applyNumberFormat="1" applyFont="1" applyFill="1" applyBorder="1" applyAlignment="1" applyProtection="1">
      <alignment horizontal="center" vertical="center" wrapText="1"/>
    </xf>
    <xf numFmtId="0" fontId="56" fillId="6" borderId="7" xfId="0" applyFont="1" applyFill="1" applyBorder="1" applyAlignment="1" applyProtection="1">
      <alignment horizontal="center"/>
    </xf>
    <xf numFmtId="0" fontId="56" fillId="6" borderId="0" xfId="0" applyFont="1" applyFill="1" applyBorder="1" applyAlignment="1" applyProtection="1">
      <alignment horizontal="center"/>
    </xf>
    <xf numFmtId="0" fontId="56" fillId="6" borderId="3" xfId="0" applyFont="1" applyFill="1" applyBorder="1" applyAlignment="1" applyProtection="1">
      <alignment horizontal="center"/>
    </xf>
    <xf numFmtId="0" fontId="76" fillId="2" borderId="3" xfId="0" applyFont="1" applyFill="1" applyBorder="1" applyAlignment="1" applyProtection="1">
      <alignment horizontal="center"/>
      <protection locked="0"/>
    </xf>
    <xf numFmtId="0" fontId="56" fillId="6" borderId="9" xfId="0" applyFont="1" applyFill="1" applyBorder="1" applyAlignment="1" applyProtection="1">
      <alignment horizontal="center" vertical="center"/>
    </xf>
    <xf numFmtId="0" fontId="56" fillId="6" borderId="39" xfId="0" applyFont="1" applyFill="1" applyBorder="1" applyAlignment="1" applyProtection="1">
      <alignment horizontal="center" vertical="center"/>
    </xf>
    <xf numFmtId="0" fontId="56" fillId="6" borderId="39" xfId="0" applyFont="1" applyFill="1" applyBorder="1" applyAlignment="1" applyProtection="1">
      <alignment horizontal="center" vertical="center" wrapText="1"/>
    </xf>
    <xf numFmtId="0" fontId="56" fillId="6" borderId="11" xfId="0" applyFont="1" applyFill="1" applyBorder="1" applyAlignment="1" applyProtection="1">
      <alignment horizontal="center" vertical="center" wrapText="1"/>
    </xf>
    <xf numFmtId="0" fontId="56" fillId="6" borderId="6" xfId="0" applyFont="1" applyFill="1" applyBorder="1" applyAlignment="1" applyProtection="1">
      <alignment horizontal="center"/>
    </xf>
    <xf numFmtId="0" fontId="56" fillId="6" borderId="1" xfId="0" applyFont="1" applyFill="1" applyBorder="1" applyAlignment="1" applyProtection="1">
      <alignment horizontal="center"/>
    </xf>
    <xf numFmtId="0" fontId="76" fillId="0" borderId="3" xfId="0" applyFont="1" applyBorder="1" applyAlignment="1" applyProtection="1">
      <alignment horizontal="center"/>
      <protection locked="0"/>
    </xf>
    <xf numFmtId="0" fontId="60" fillId="2" borderId="0" xfId="0" applyFont="1" applyFill="1" applyBorder="1" applyAlignment="1" applyProtection="1">
      <alignment horizontal="left" vertical="center" wrapText="1"/>
    </xf>
    <xf numFmtId="0" fontId="56" fillId="6" borderId="4" xfId="0" applyFont="1" applyFill="1" applyBorder="1" applyAlignment="1" applyProtection="1">
      <alignment horizontal="center"/>
    </xf>
    <xf numFmtId="0" fontId="69" fillId="6" borderId="7" xfId="0" applyFont="1" applyFill="1" applyBorder="1" applyAlignment="1" applyProtection="1">
      <alignment horizontal="center" vertical="center"/>
    </xf>
    <xf numFmtId="0" fontId="69" fillId="6" borderId="6" xfId="0" applyFont="1" applyFill="1" applyBorder="1" applyAlignment="1" applyProtection="1">
      <alignment horizontal="center" vertical="center"/>
    </xf>
    <xf numFmtId="0" fontId="69" fillId="6" borderId="0" xfId="0" applyFont="1" applyFill="1" applyBorder="1" applyAlignment="1" applyProtection="1">
      <alignment horizontal="center" vertical="center"/>
    </xf>
    <xf numFmtId="0" fontId="69" fillId="6" borderId="1" xfId="0" applyFont="1" applyFill="1" applyBorder="1" applyAlignment="1" applyProtection="1">
      <alignment horizontal="center" vertical="center"/>
    </xf>
    <xf numFmtId="0" fontId="69" fillId="6" borderId="3" xfId="0" applyFont="1" applyFill="1" applyBorder="1" applyAlignment="1" applyProtection="1">
      <alignment horizontal="center" vertical="center"/>
    </xf>
    <xf numFmtId="0" fontId="69" fillId="6" borderId="4" xfId="0" applyFont="1" applyFill="1" applyBorder="1" applyAlignment="1" applyProtection="1">
      <alignment horizontal="center" vertical="center"/>
    </xf>
    <xf numFmtId="0" fontId="69" fillId="6" borderId="39" xfId="0" applyFont="1" applyFill="1" applyBorder="1" applyAlignment="1" applyProtection="1">
      <alignment horizontal="center" vertical="center" wrapText="1"/>
    </xf>
    <xf numFmtId="0" fontId="69" fillId="6" borderId="11" xfId="0" applyFont="1" applyFill="1" applyBorder="1" applyAlignment="1" applyProtection="1">
      <alignment horizontal="center" vertical="center" wrapText="1"/>
    </xf>
    <xf numFmtId="0" fontId="69" fillId="6" borderId="7" xfId="0" applyFont="1" applyFill="1" applyBorder="1" applyAlignment="1" applyProtection="1">
      <alignment horizontal="center"/>
    </xf>
    <xf numFmtId="0" fontId="69" fillId="6" borderId="0" xfId="0" applyFont="1" applyFill="1" applyBorder="1" applyAlignment="1" applyProtection="1">
      <alignment horizontal="center"/>
    </xf>
    <xf numFmtId="0" fontId="69" fillId="6" borderId="3" xfId="0" applyFont="1" applyFill="1" applyBorder="1" applyAlignment="1" applyProtection="1">
      <alignment horizontal="center"/>
    </xf>
    <xf numFmtId="0" fontId="76" fillId="2" borderId="3" xfId="0" applyFont="1" applyFill="1" applyBorder="1" applyAlignment="1" applyProtection="1">
      <alignment horizontal="center"/>
    </xf>
    <xf numFmtId="0" fontId="13" fillId="2" borderId="0" xfId="0" applyFont="1" applyFill="1" applyBorder="1" applyAlignment="1" applyProtection="1">
      <alignment horizontal="left" vertical="top" wrapText="1"/>
    </xf>
    <xf numFmtId="0" fontId="13" fillId="2" borderId="1" xfId="0" applyFont="1" applyFill="1" applyBorder="1" applyAlignment="1" applyProtection="1">
      <alignment horizontal="left" vertical="top" wrapText="1"/>
    </xf>
    <xf numFmtId="0" fontId="0" fillId="2" borderId="39" xfId="0" applyFont="1" applyFill="1" applyBorder="1" applyAlignment="1" applyProtection="1">
      <alignment horizontal="center"/>
      <protection locked="0"/>
    </xf>
    <xf numFmtId="0" fontId="0" fillId="2" borderId="39" xfId="0" applyFont="1" applyFill="1" applyBorder="1" applyAlignment="1" applyProtection="1">
      <alignment horizontal="right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right"/>
      <protection locked="0"/>
    </xf>
    <xf numFmtId="0" fontId="0" fillId="2" borderId="9" xfId="0" applyFont="1" applyFill="1" applyBorder="1" applyAlignment="1" applyProtection="1">
      <alignment horizontal="right"/>
      <protection locked="0"/>
    </xf>
    <xf numFmtId="0" fontId="56" fillId="6" borderId="2" xfId="0" applyFont="1" applyFill="1" applyBorder="1" applyAlignment="1" applyProtection="1">
      <alignment horizontal="center"/>
      <protection locked="0"/>
    </xf>
    <xf numFmtId="0" fontId="56" fillId="6" borderId="0" xfId="0" applyFont="1" applyFill="1" applyBorder="1" applyAlignment="1" applyProtection="1">
      <alignment horizontal="center"/>
      <protection locked="0"/>
    </xf>
    <xf numFmtId="0" fontId="56" fillId="6" borderId="1" xfId="0" applyFont="1" applyFill="1" applyBorder="1" applyAlignment="1" applyProtection="1">
      <alignment horizontal="center"/>
      <protection locked="0"/>
    </xf>
    <xf numFmtId="0" fontId="61" fillId="2" borderId="39" xfId="0" applyFont="1" applyFill="1" applyBorder="1" applyAlignment="1" applyProtection="1">
      <alignment horizontal="center"/>
      <protection locked="0"/>
    </xf>
    <xf numFmtId="0" fontId="56" fillId="6" borderId="39" xfId="3" applyFont="1" applyFill="1" applyBorder="1" applyAlignment="1" applyProtection="1">
      <alignment horizontal="center"/>
    </xf>
    <xf numFmtId="0" fontId="56" fillId="6" borderId="2" xfId="0" applyFont="1" applyFill="1" applyBorder="1" applyAlignment="1" applyProtection="1">
      <alignment horizontal="center"/>
    </xf>
    <xf numFmtId="0" fontId="56" fillId="6" borderId="8" xfId="0" applyFont="1" applyFill="1" applyBorder="1" applyAlignment="1" applyProtection="1">
      <alignment horizontal="center"/>
    </xf>
    <xf numFmtId="0" fontId="56" fillId="6" borderId="5" xfId="0" applyFont="1" applyFill="1" applyBorder="1" applyAlignment="1" applyProtection="1">
      <alignment horizontal="center"/>
    </xf>
    <xf numFmtId="0" fontId="56" fillId="6" borderId="11" xfId="0" applyFont="1" applyFill="1" applyBorder="1" applyAlignment="1" applyProtection="1">
      <alignment horizontal="center"/>
      <protection locked="0"/>
    </xf>
    <xf numFmtId="0" fontId="56" fillId="6" borderId="10" xfId="0" applyFont="1" applyFill="1" applyBorder="1" applyAlignment="1" applyProtection="1">
      <alignment horizontal="center"/>
      <protection locked="0"/>
    </xf>
    <xf numFmtId="0" fontId="56" fillId="6" borderId="9" xfId="0" applyFont="1" applyFill="1" applyBorder="1" applyAlignment="1" applyProtection="1">
      <alignment horizontal="center"/>
      <protection locked="0"/>
    </xf>
    <xf numFmtId="0" fontId="56" fillId="6" borderId="8" xfId="0" applyFont="1" applyFill="1" applyBorder="1" applyAlignment="1" applyProtection="1">
      <alignment horizontal="center"/>
      <protection locked="0"/>
    </xf>
    <xf numFmtId="0" fontId="56" fillId="6" borderId="7" xfId="0" applyFont="1" applyFill="1" applyBorder="1" applyAlignment="1" applyProtection="1">
      <alignment horizontal="center"/>
      <protection locked="0"/>
    </xf>
    <xf numFmtId="0" fontId="56" fillId="6" borderId="6" xfId="0" applyFont="1" applyFill="1" applyBorder="1" applyAlignment="1" applyProtection="1">
      <alignment horizontal="center"/>
      <protection locked="0"/>
    </xf>
    <xf numFmtId="0" fontId="56" fillId="6" borderId="5" xfId="0" applyFont="1" applyFill="1" applyBorder="1" applyAlignment="1" applyProtection="1">
      <alignment horizontal="center"/>
      <protection locked="0"/>
    </xf>
    <xf numFmtId="0" fontId="56" fillId="6" borderId="3" xfId="0" applyFont="1" applyFill="1" applyBorder="1" applyAlignment="1" applyProtection="1">
      <alignment horizontal="center"/>
      <protection locked="0"/>
    </xf>
    <xf numFmtId="0" fontId="56" fillId="6" borderId="4" xfId="0" applyFont="1" applyFill="1" applyBorder="1" applyAlignment="1" applyProtection="1">
      <alignment horizontal="center"/>
      <protection locked="0"/>
    </xf>
    <xf numFmtId="0" fontId="61" fillId="2" borderId="3" xfId="0" applyFont="1" applyFill="1" applyBorder="1" applyAlignment="1" applyProtection="1">
      <alignment horizontal="left" vertical="center" wrapText="1"/>
      <protection locked="0"/>
    </xf>
    <xf numFmtId="0" fontId="61" fillId="2" borderId="4" xfId="0" applyFont="1" applyFill="1" applyBorder="1" applyAlignment="1" applyProtection="1">
      <alignment horizontal="left" vertical="center" wrapText="1"/>
      <protection locked="0"/>
    </xf>
    <xf numFmtId="0" fontId="61" fillId="2" borderId="10" xfId="0" applyFont="1" applyFill="1" applyBorder="1" applyAlignment="1" applyProtection="1">
      <alignment horizontal="left" vertical="center" wrapText="1"/>
      <protection locked="0"/>
    </xf>
    <xf numFmtId="0" fontId="61" fillId="2" borderId="9" xfId="0" applyFont="1" applyFill="1" applyBorder="1" applyAlignment="1" applyProtection="1">
      <alignment horizontal="left" vertical="center" wrapText="1"/>
      <protection locked="0"/>
    </xf>
    <xf numFmtId="0" fontId="61" fillId="2" borderId="44" xfId="0" applyFont="1" applyFill="1" applyBorder="1" applyAlignment="1" applyProtection="1">
      <alignment horizontal="left" vertical="top" wrapText="1" indent="1"/>
      <protection locked="0"/>
    </xf>
    <xf numFmtId="0" fontId="61" fillId="2" borderId="45" xfId="0" applyFont="1" applyFill="1" applyBorder="1" applyAlignment="1" applyProtection="1">
      <alignment horizontal="left" vertical="top" wrapText="1" indent="1"/>
      <protection locked="0"/>
    </xf>
    <xf numFmtId="0" fontId="61" fillId="2" borderId="0" xfId="0" applyFont="1" applyFill="1" applyAlignment="1" applyProtection="1">
      <alignment horizontal="left"/>
      <protection locked="0"/>
    </xf>
    <xf numFmtId="0" fontId="62" fillId="2" borderId="10" xfId="0" applyFont="1" applyFill="1" applyBorder="1" applyAlignment="1" applyProtection="1">
      <alignment horizontal="left" vertical="center" wrapText="1"/>
      <protection locked="0"/>
    </xf>
    <xf numFmtId="0" fontId="62" fillId="2" borderId="9" xfId="0" applyFont="1" applyFill="1" applyBorder="1" applyAlignment="1" applyProtection="1">
      <alignment horizontal="left" vertical="center" wrapText="1"/>
      <protection locked="0"/>
    </xf>
    <xf numFmtId="0" fontId="61" fillId="2" borderId="0" xfId="0" applyFont="1" applyFill="1" applyAlignment="1" applyProtection="1">
      <alignment horizontal="left" wrapText="1"/>
      <protection locked="0"/>
    </xf>
    <xf numFmtId="0" fontId="13" fillId="2" borderId="0" xfId="0" applyFont="1" applyFill="1" applyBorder="1" applyAlignment="1" applyProtection="1">
      <alignment horizontal="justify" vertical="center" wrapText="1"/>
    </xf>
    <xf numFmtId="0" fontId="13" fillId="2" borderId="1" xfId="0" applyFont="1" applyFill="1" applyBorder="1" applyAlignment="1" applyProtection="1">
      <alignment horizontal="justify" vertical="center" wrapText="1"/>
    </xf>
    <xf numFmtId="0" fontId="13" fillId="2" borderId="0" xfId="0" applyFont="1" applyFill="1" applyBorder="1" applyAlignment="1" applyProtection="1">
      <alignment horizontal="left" vertical="center" wrapText="1"/>
    </xf>
    <xf numFmtId="0" fontId="13" fillId="2" borderId="1" xfId="0" applyFont="1" applyFill="1" applyBorder="1" applyAlignment="1" applyProtection="1">
      <alignment horizontal="left" vertical="center" wrapText="1"/>
    </xf>
    <xf numFmtId="0" fontId="13" fillId="2" borderId="10" xfId="0" applyFont="1" applyFill="1" applyBorder="1" applyAlignment="1" applyProtection="1">
      <alignment horizontal="left" vertical="center" wrapText="1" indent="3"/>
    </xf>
    <xf numFmtId="0" fontId="13" fillId="2" borderId="9" xfId="0" applyFont="1" applyFill="1" applyBorder="1" applyAlignment="1" applyProtection="1">
      <alignment horizontal="left" vertical="center" wrapText="1" indent="3"/>
    </xf>
    <xf numFmtId="0" fontId="56" fillId="6" borderId="7" xfId="0" applyFont="1" applyFill="1" applyBorder="1" applyAlignment="1" applyProtection="1">
      <alignment horizontal="center" vertical="center"/>
    </xf>
    <xf numFmtId="0" fontId="56" fillId="6" borderId="6" xfId="0" applyFont="1" applyFill="1" applyBorder="1" applyAlignment="1" applyProtection="1">
      <alignment horizontal="center" vertical="center"/>
    </xf>
    <xf numFmtId="0" fontId="56" fillId="6" borderId="0" xfId="0" applyFont="1" applyFill="1" applyBorder="1" applyAlignment="1" applyProtection="1">
      <alignment horizontal="center" vertical="center"/>
    </xf>
    <xf numFmtId="0" fontId="56" fillId="6" borderId="1" xfId="0" applyFont="1" applyFill="1" applyBorder="1" applyAlignment="1" applyProtection="1">
      <alignment horizontal="center" vertical="center"/>
    </xf>
    <xf numFmtId="0" fontId="56" fillId="6" borderId="3" xfId="0" applyFont="1" applyFill="1" applyBorder="1" applyAlignment="1" applyProtection="1">
      <alignment horizontal="center" vertical="center"/>
    </xf>
    <xf numFmtId="0" fontId="56" fillId="6" borderId="4" xfId="0" applyFont="1" applyFill="1" applyBorder="1" applyAlignment="1" applyProtection="1">
      <alignment horizontal="center" vertical="center"/>
    </xf>
    <xf numFmtId="0" fontId="76" fillId="0" borderId="0" xfId="0" applyFont="1" applyAlignment="1">
      <alignment horizontal="center"/>
    </xf>
    <xf numFmtId="0" fontId="55" fillId="2" borderId="3" xfId="0" applyNumberFormat="1" applyFont="1" applyFill="1" applyBorder="1" applyAlignment="1" applyProtection="1">
      <alignment horizontal="center"/>
      <protection locked="0"/>
    </xf>
    <xf numFmtId="0" fontId="56" fillId="2" borderId="0" xfId="0" applyFont="1" applyFill="1" applyBorder="1" applyAlignment="1">
      <alignment horizontal="center"/>
    </xf>
    <xf numFmtId="0" fontId="56" fillId="2" borderId="0" xfId="1" applyNumberFormat="1" applyFont="1" applyFill="1" applyBorder="1" applyAlignment="1">
      <alignment horizontal="center" vertical="center"/>
    </xf>
    <xf numFmtId="0" fontId="79" fillId="2" borderId="0" xfId="0" applyFont="1" applyFill="1" applyAlignment="1">
      <alignment horizontal="center"/>
    </xf>
    <xf numFmtId="0" fontId="81" fillId="2" borderId="0" xfId="0" applyFont="1" applyFill="1" applyAlignment="1">
      <alignment horizontal="center" wrapText="1"/>
    </xf>
    <xf numFmtId="0" fontId="76" fillId="2" borderId="0" xfId="0" applyFont="1" applyFill="1" applyAlignment="1" applyProtection="1">
      <alignment horizontal="center"/>
      <protection locked="0"/>
    </xf>
    <xf numFmtId="0" fontId="53" fillId="2" borderId="0" xfId="0" applyFont="1" applyFill="1" applyBorder="1" applyAlignment="1" applyProtection="1">
      <alignment vertical="center" wrapText="1"/>
      <protection locked="0"/>
    </xf>
    <xf numFmtId="0" fontId="63" fillId="2" borderId="0" xfId="0" applyFont="1" applyFill="1" applyBorder="1" applyAlignment="1" applyProtection="1">
      <alignment wrapText="1"/>
      <protection locked="0"/>
    </xf>
    <xf numFmtId="0" fontId="76" fillId="2" borderId="0" xfId="0" applyFont="1" applyFill="1" applyAlignment="1" applyProtection="1">
      <alignment horizontal="center"/>
    </xf>
    <xf numFmtId="0" fontId="56" fillId="2" borderId="0" xfId="0" applyFont="1" applyFill="1" applyBorder="1" applyAlignment="1" applyProtection="1">
      <alignment horizontal="center" vertical="center"/>
    </xf>
    <xf numFmtId="0" fontId="56" fillId="2" borderId="3" xfId="0" applyNumberFormat="1" applyFont="1" applyFill="1" applyBorder="1" applyAlignment="1" applyProtection="1">
      <alignment horizontal="center"/>
    </xf>
    <xf numFmtId="0" fontId="76" fillId="2" borderId="0" xfId="0" applyFont="1" applyFill="1" applyBorder="1" applyAlignment="1" applyProtection="1">
      <alignment horizontal="center" vertical="center"/>
    </xf>
    <xf numFmtId="0" fontId="76" fillId="2" borderId="39" xfId="0" applyFont="1" applyFill="1" applyBorder="1" applyAlignment="1" applyProtection="1">
      <alignment horizontal="center" vertical="center" wrapText="1"/>
    </xf>
    <xf numFmtId="0" fontId="56" fillId="6" borderId="8" xfId="0" applyFont="1" applyFill="1" applyBorder="1" applyAlignment="1" applyProtection="1">
      <alignment horizontal="center" vertical="center"/>
    </xf>
    <xf numFmtId="0" fontId="56" fillId="6" borderId="2" xfId="0" applyFont="1" applyFill="1" applyBorder="1" applyAlignment="1" applyProtection="1">
      <alignment horizontal="center" vertical="center"/>
    </xf>
    <xf numFmtId="0" fontId="56" fillId="6" borderId="5" xfId="0" applyFont="1" applyFill="1" applyBorder="1" applyAlignment="1" applyProtection="1">
      <alignment horizontal="center" vertical="center"/>
    </xf>
    <xf numFmtId="0" fontId="56" fillId="2" borderId="3" xfId="0" applyNumberFormat="1" applyFont="1" applyFill="1" applyBorder="1" applyAlignment="1" applyProtection="1">
      <alignment horizontal="center"/>
      <protection locked="0"/>
    </xf>
  </cellXfs>
  <cellStyles count="8">
    <cellStyle name="=C:\WINNT\SYSTEM32\COMMAND.COM" xfId="1"/>
    <cellStyle name="Millares" xfId="2" builtinId="3"/>
    <cellStyle name="Millares 2" xfId="5"/>
    <cellStyle name="Moneda" xfId="7" builtinId="4"/>
    <cellStyle name="Normal" xfId="0" builtinId="0"/>
    <cellStyle name="Normal 2" xfId="3"/>
    <cellStyle name="Normal 3" xfId="4"/>
    <cellStyle name="Normal 9" xfId="6"/>
  </cellStyles>
  <dxfs count="0"/>
  <tableStyles count="0" defaultTableStyle="TableStyleMedium2" defaultPivotStyle="PivotStyleLight16"/>
  <colors>
    <mruColors>
      <color rgb="FF3399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723900</xdr:colOff>
      <xdr:row>5</xdr:row>
      <xdr:rowOff>142875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679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745825</xdr:colOff>
      <xdr:row>4</xdr:row>
      <xdr:rowOff>196790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66981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140369</xdr:colOff>
      <xdr:row>1</xdr:row>
      <xdr:rowOff>160421</xdr:rowOff>
    </xdr:from>
    <xdr:ext cx="500778" cy="280205"/>
    <xdr:sp macro="" textlink="">
      <xdr:nvSpPr>
        <xdr:cNvPr id="2" name="1 CuadroTexto"/>
        <xdr:cNvSpPr txBox="1"/>
      </xdr:nvSpPr>
      <xdr:spPr>
        <a:xfrm>
          <a:off x="441158" y="350921"/>
          <a:ext cx="50077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200" b="1"/>
            <a:t>6.1.1</a:t>
          </a:r>
        </a:p>
      </xdr:txBody>
    </xdr:sp>
    <xdr:clientData/>
  </xdr:oneCellAnchor>
  <xdr:twoCellAnchor>
    <xdr:from>
      <xdr:col>1</xdr:col>
      <xdr:colOff>0</xdr:colOff>
      <xdr:row>74</xdr:row>
      <xdr:rowOff>0</xdr:rowOff>
    </xdr:from>
    <xdr:to>
      <xdr:col>7</xdr:col>
      <xdr:colOff>50132</xdr:colOff>
      <xdr:row>81</xdr:row>
      <xdr:rowOff>77500</xdr:rowOff>
    </xdr:to>
    <xdr:grpSp>
      <xdr:nvGrpSpPr>
        <xdr:cNvPr id="9" name="8 Grupo"/>
        <xdr:cNvGrpSpPr/>
      </xdr:nvGrpSpPr>
      <xdr:grpSpPr>
        <a:xfrm>
          <a:off x="300789" y="13826289"/>
          <a:ext cx="7920790" cy="1340816"/>
          <a:chOff x="-5177" y="10516644"/>
          <a:chExt cx="15108237" cy="1318564"/>
        </a:xfrm>
      </xdr:grpSpPr>
      <xdr:sp macro="" textlink="">
        <xdr:nvSpPr>
          <xdr:cNvPr id="10" name="9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2" name="11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3" name="12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1</xdr:row>
      <xdr:rowOff>152400</xdr:rowOff>
    </xdr:from>
    <xdr:ext cx="500778" cy="280205"/>
    <xdr:sp macro="" textlink="">
      <xdr:nvSpPr>
        <xdr:cNvPr id="2" name="1 CuadroTexto"/>
        <xdr:cNvSpPr txBox="1"/>
      </xdr:nvSpPr>
      <xdr:spPr>
        <a:xfrm>
          <a:off x="1358900" y="342900"/>
          <a:ext cx="50077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200" b="1"/>
            <a:t>6.1.2</a:t>
          </a:r>
        </a:p>
      </xdr:txBody>
    </xdr:sp>
    <xdr:clientData/>
  </xdr:oneCellAnchor>
  <xdr:twoCellAnchor>
    <xdr:from>
      <xdr:col>1</xdr:col>
      <xdr:colOff>0</xdr:colOff>
      <xdr:row>54</xdr:row>
      <xdr:rowOff>0</xdr:rowOff>
    </xdr:from>
    <xdr:to>
      <xdr:col>11</xdr:col>
      <xdr:colOff>152400</xdr:colOff>
      <xdr:row>62</xdr:row>
      <xdr:rowOff>7316</xdr:rowOff>
    </xdr:to>
    <xdr:grpSp>
      <xdr:nvGrpSpPr>
        <xdr:cNvPr id="8" name="7 Grupo"/>
        <xdr:cNvGrpSpPr/>
      </xdr:nvGrpSpPr>
      <xdr:grpSpPr>
        <a:xfrm>
          <a:off x="1206500" y="9740900"/>
          <a:ext cx="13855700" cy="1340816"/>
          <a:chOff x="-5177" y="10516644"/>
          <a:chExt cx="15108237" cy="1318564"/>
        </a:xfrm>
      </xdr:grpSpPr>
      <xdr:sp macro="" textlink="">
        <xdr:nvSpPr>
          <xdr:cNvPr id="9" name="8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5" name="14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6" name="15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1</xdr:row>
      <xdr:rowOff>123825</xdr:rowOff>
    </xdr:from>
    <xdr:ext cx="496290" cy="280205"/>
    <xdr:sp macro="" textlink="">
      <xdr:nvSpPr>
        <xdr:cNvPr id="2" name="1 CuadroTexto"/>
        <xdr:cNvSpPr txBox="1"/>
      </xdr:nvSpPr>
      <xdr:spPr>
        <a:xfrm>
          <a:off x="495300" y="238125"/>
          <a:ext cx="49629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200" b="1"/>
            <a:t>6.1.3</a:t>
          </a:r>
        </a:p>
      </xdr:txBody>
    </xdr:sp>
    <xdr:clientData/>
  </xdr:oneCellAnchor>
  <xdr:twoCellAnchor>
    <xdr:from>
      <xdr:col>1</xdr:col>
      <xdr:colOff>0</xdr:colOff>
      <xdr:row>63</xdr:row>
      <xdr:rowOff>190499</xdr:rowOff>
    </xdr:from>
    <xdr:to>
      <xdr:col>6</xdr:col>
      <xdr:colOff>171450</xdr:colOff>
      <xdr:row>73</xdr:row>
      <xdr:rowOff>9524</xdr:rowOff>
    </xdr:to>
    <xdr:grpSp>
      <xdr:nvGrpSpPr>
        <xdr:cNvPr id="12" name="11 Grupo"/>
        <xdr:cNvGrpSpPr/>
      </xdr:nvGrpSpPr>
      <xdr:grpSpPr>
        <a:xfrm>
          <a:off x="381000" y="12058649"/>
          <a:ext cx="7743825" cy="1724025"/>
          <a:chOff x="-5177" y="10516644"/>
          <a:chExt cx="15108237" cy="1318564"/>
        </a:xfrm>
      </xdr:grpSpPr>
      <xdr:sp macro="" textlink="">
        <xdr:nvSpPr>
          <xdr:cNvPr id="13" name="12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4" name="13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5" name="14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116158</xdr:colOff>
      <xdr:row>1</xdr:row>
      <xdr:rowOff>162622</xdr:rowOff>
    </xdr:from>
    <xdr:ext cx="496290" cy="280205"/>
    <xdr:sp macro="" textlink="">
      <xdr:nvSpPr>
        <xdr:cNvPr id="2" name="1 CuadroTexto"/>
        <xdr:cNvSpPr txBox="1"/>
      </xdr:nvSpPr>
      <xdr:spPr>
        <a:xfrm>
          <a:off x="708567" y="418171"/>
          <a:ext cx="49629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200" b="1"/>
            <a:t>6.1.4</a:t>
          </a:r>
        </a:p>
      </xdr:txBody>
    </xdr:sp>
    <xdr:clientData/>
  </xdr:oneCellAnchor>
  <xdr:twoCellAnchor>
    <xdr:from>
      <xdr:col>1</xdr:col>
      <xdr:colOff>0</xdr:colOff>
      <xdr:row>31</xdr:row>
      <xdr:rowOff>0</xdr:rowOff>
    </xdr:from>
    <xdr:to>
      <xdr:col>9</xdr:col>
      <xdr:colOff>174238</xdr:colOff>
      <xdr:row>39</xdr:row>
      <xdr:rowOff>39841</xdr:rowOff>
    </xdr:to>
    <xdr:grpSp>
      <xdr:nvGrpSpPr>
        <xdr:cNvPr id="12" name="11 Grupo"/>
        <xdr:cNvGrpSpPr/>
      </xdr:nvGrpSpPr>
      <xdr:grpSpPr>
        <a:xfrm>
          <a:off x="592409" y="5598841"/>
          <a:ext cx="10268414" cy="1340817"/>
          <a:chOff x="-5177" y="10516644"/>
          <a:chExt cx="15108237" cy="1318564"/>
        </a:xfrm>
      </xdr:grpSpPr>
      <xdr:sp macro="" textlink="">
        <xdr:nvSpPr>
          <xdr:cNvPr id="13" name="12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4" name="13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5" name="14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</xdr:row>
      <xdr:rowOff>133350</xdr:rowOff>
    </xdr:from>
    <xdr:ext cx="500778" cy="280205"/>
    <xdr:sp macro="" textlink="">
      <xdr:nvSpPr>
        <xdr:cNvPr id="2" name="1 CuadroTexto"/>
        <xdr:cNvSpPr txBox="1"/>
      </xdr:nvSpPr>
      <xdr:spPr>
        <a:xfrm>
          <a:off x="228600" y="238125"/>
          <a:ext cx="50077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200" b="1"/>
            <a:t>6.1.5</a:t>
          </a:r>
        </a:p>
      </xdr:txBody>
    </xdr:sp>
    <xdr:clientData/>
  </xdr:oneCellAnchor>
  <xdr:twoCellAnchor>
    <xdr:from>
      <xdr:col>1</xdr:col>
      <xdr:colOff>0</xdr:colOff>
      <xdr:row>41</xdr:row>
      <xdr:rowOff>0</xdr:rowOff>
    </xdr:from>
    <xdr:to>
      <xdr:col>11</xdr:col>
      <xdr:colOff>22679</xdr:colOff>
      <xdr:row>47</xdr:row>
      <xdr:rowOff>184209</xdr:rowOff>
    </xdr:to>
    <xdr:grpSp>
      <xdr:nvGrpSpPr>
        <xdr:cNvPr id="8" name="7 Grupo"/>
        <xdr:cNvGrpSpPr/>
      </xdr:nvGrpSpPr>
      <xdr:grpSpPr>
        <a:xfrm>
          <a:off x="158750" y="7858125"/>
          <a:ext cx="9275536" cy="1340816"/>
          <a:chOff x="-5177" y="10516644"/>
          <a:chExt cx="15108237" cy="1318564"/>
        </a:xfrm>
      </xdr:grpSpPr>
      <xdr:sp macro="" textlink="">
        <xdr:nvSpPr>
          <xdr:cNvPr id="9" name="8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1" name="10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116158</xdr:colOff>
      <xdr:row>1</xdr:row>
      <xdr:rowOff>162622</xdr:rowOff>
    </xdr:from>
    <xdr:ext cx="496290" cy="280205"/>
    <xdr:sp macro="" textlink="">
      <xdr:nvSpPr>
        <xdr:cNvPr id="2" name="1 CuadroTexto"/>
        <xdr:cNvSpPr txBox="1"/>
      </xdr:nvSpPr>
      <xdr:spPr>
        <a:xfrm>
          <a:off x="836341" y="313628"/>
          <a:ext cx="49629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200" b="1"/>
            <a:t>6.1.6</a:t>
          </a:r>
        </a:p>
      </xdr:txBody>
    </xdr:sp>
    <xdr:clientData/>
  </xdr:oneCellAnchor>
  <xdr:twoCellAnchor>
    <xdr:from>
      <xdr:col>0</xdr:col>
      <xdr:colOff>720182</xdr:colOff>
      <xdr:row>43</xdr:row>
      <xdr:rowOff>0</xdr:rowOff>
    </xdr:from>
    <xdr:to>
      <xdr:col>10</xdr:col>
      <xdr:colOff>23230</xdr:colOff>
      <xdr:row>50</xdr:row>
      <xdr:rowOff>39840</xdr:rowOff>
    </xdr:to>
    <xdr:grpSp>
      <xdr:nvGrpSpPr>
        <xdr:cNvPr id="12" name="11 Grupo"/>
        <xdr:cNvGrpSpPr/>
      </xdr:nvGrpSpPr>
      <xdr:grpSpPr>
        <a:xfrm>
          <a:off x="710657" y="8479573"/>
          <a:ext cx="11172360" cy="1340816"/>
          <a:chOff x="-5177" y="10516644"/>
          <a:chExt cx="15108237" cy="1318564"/>
        </a:xfrm>
      </xdr:grpSpPr>
      <xdr:sp macro="" textlink="">
        <xdr:nvSpPr>
          <xdr:cNvPr id="13" name="12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4" name="13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5" name="14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1</xdr:row>
      <xdr:rowOff>142875</xdr:rowOff>
    </xdr:from>
    <xdr:ext cx="496290" cy="280205"/>
    <xdr:sp macro="" textlink="">
      <xdr:nvSpPr>
        <xdr:cNvPr id="2" name="1 CuadroTexto"/>
        <xdr:cNvSpPr txBox="1"/>
      </xdr:nvSpPr>
      <xdr:spPr>
        <a:xfrm>
          <a:off x="647700" y="333375"/>
          <a:ext cx="49629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200" b="1"/>
            <a:t>6.1.7</a:t>
          </a:r>
        </a:p>
      </xdr:txBody>
    </xdr:sp>
    <xdr:clientData/>
  </xdr:oneCellAnchor>
  <xdr:twoCellAnchor>
    <xdr:from>
      <xdr:col>1</xdr:col>
      <xdr:colOff>0</xdr:colOff>
      <xdr:row>68</xdr:row>
      <xdr:rowOff>0</xdr:rowOff>
    </xdr:from>
    <xdr:to>
      <xdr:col>8</xdr:col>
      <xdr:colOff>171450</xdr:colOff>
      <xdr:row>75</xdr:row>
      <xdr:rowOff>7316</xdr:rowOff>
    </xdr:to>
    <xdr:grpSp>
      <xdr:nvGrpSpPr>
        <xdr:cNvPr id="12" name="11 Grupo"/>
        <xdr:cNvGrpSpPr/>
      </xdr:nvGrpSpPr>
      <xdr:grpSpPr>
        <a:xfrm>
          <a:off x="523875" y="12877800"/>
          <a:ext cx="7762875" cy="1340816"/>
          <a:chOff x="-5177" y="10516644"/>
          <a:chExt cx="15108237" cy="1318564"/>
        </a:xfrm>
      </xdr:grpSpPr>
      <xdr:sp macro="" textlink="">
        <xdr:nvSpPr>
          <xdr:cNvPr id="13" name="12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4" name="13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5" name="14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1</xdr:row>
      <xdr:rowOff>161925</xdr:rowOff>
    </xdr:from>
    <xdr:ext cx="500778" cy="280205"/>
    <xdr:sp macro="" textlink="">
      <xdr:nvSpPr>
        <xdr:cNvPr id="2" name="1 CuadroTexto"/>
        <xdr:cNvSpPr txBox="1"/>
      </xdr:nvSpPr>
      <xdr:spPr>
        <a:xfrm>
          <a:off x="466725" y="352425"/>
          <a:ext cx="50077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200" b="1"/>
            <a:t>6.1.8</a:t>
          </a:r>
        </a:p>
      </xdr:txBody>
    </xdr:sp>
    <xdr:clientData/>
  </xdr:oneCellAnchor>
  <xdr:twoCellAnchor>
    <xdr:from>
      <xdr:col>1</xdr:col>
      <xdr:colOff>0</xdr:colOff>
      <xdr:row>15</xdr:row>
      <xdr:rowOff>0</xdr:rowOff>
    </xdr:from>
    <xdr:to>
      <xdr:col>5</xdr:col>
      <xdr:colOff>1091365</xdr:colOff>
      <xdr:row>19</xdr:row>
      <xdr:rowOff>682625</xdr:rowOff>
    </xdr:to>
    <xdr:grpSp>
      <xdr:nvGrpSpPr>
        <xdr:cNvPr id="8" name="7 Grupo"/>
        <xdr:cNvGrpSpPr/>
      </xdr:nvGrpSpPr>
      <xdr:grpSpPr>
        <a:xfrm>
          <a:off x="371475" y="3105150"/>
          <a:ext cx="7920790" cy="1444625"/>
          <a:chOff x="-5177" y="10516644"/>
          <a:chExt cx="15108237" cy="1318564"/>
        </a:xfrm>
      </xdr:grpSpPr>
      <xdr:sp macro="" textlink="">
        <xdr:nvSpPr>
          <xdr:cNvPr id="13" name="12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4" name="13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5" name="14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457200</xdr:colOff>
      <xdr:row>5</xdr:row>
      <xdr:rowOff>142875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679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314325</xdr:colOff>
      <xdr:row>5</xdr:row>
      <xdr:rowOff>142875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679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314325</xdr:colOff>
      <xdr:row>5</xdr:row>
      <xdr:rowOff>142875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679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N11"/>
  <sheetViews>
    <sheetView workbookViewId="0">
      <selection activeCell="A10" sqref="A10:N10"/>
    </sheetView>
  </sheetViews>
  <sheetFormatPr baseColWidth="10" defaultRowHeight="15"/>
  <cols>
    <col min="1" max="16384" width="11.42578125" style="1"/>
  </cols>
  <sheetData>
    <row r="7" spans="1:14" ht="56.25" customHeight="1">
      <c r="A7" s="710" t="s">
        <v>204</v>
      </c>
      <c r="B7" s="710"/>
      <c r="C7" s="710"/>
      <c r="D7" s="710"/>
      <c r="E7" s="710"/>
      <c r="F7" s="710"/>
      <c r="G7" s="710"/>
      <c r="H7" s="710"/>
      <c r="I7" s="710"/>
      <c r="J7" s="710"/>
      <c r="K7" s="710"/>
      <c r="L7" s="710"/>
      <c r="M7" s="710"/>
      <c r="N7" s="710"/>
    </row>
    <row r="8" spans="1:14" ht="34.5" customHeight="1">
      <c r="A8" s="710" t="s">
        <v>501</v>
      </c>
      <c r="B8" s="710"/>
      <c r="C8" s="710"/>
      <c r="D8" s="710"/>
      <c r="E8" s="710"/>
      <c r="F8" s="710"/>
      <c r="G8" s="710"/>
      <c r="H8" s="710"/>
      <c r="I8" s="710"/>
      <c r="J8" s="710"/>
      <c r="K8" s="710"/>
      <c r="L8" s="710"/>
      <c r="M8" s="710"/>
      <c r="N8" s="710"/>
    </row>
    <row r="9" spans="1:14" ht="34.5" customHeight="1">
      <c r="A9" s="710" t="s">
        <v>525</v>
      </c>
      <c r="B9" s="710"/>
      <c r="C9" s="710"/>
      <c r="D9" s="710"/>
      <c r="E9" s="710"/>
      <c r="F9" s="710"/>
      <c r="G9" s="710"/>
      <c r="H9" s="710"/>
      <c r="I9" s="710"/>
      <c r="J9" s="710"/>
      <c r="K9" s="710"/>
      <c r="L9" s="710"/>
      <c r="M9" s="710"/>
      <c r="N9" s="710"/>
    </row>
    <row r="10" spans="1:14" ht="33.75" customHeight="1">
      <c r="A10" s="710" t="s">
        <v>519</v>
      </c>
      <c r="B10" s="710"/>
      <c r="C10" s="710"/>
      <c r="D10" s="710"/>
      <c r="E10" s="710"/>
      <c r="F10" s="710"/>
      <c r="G10" s="710"/>
      <c r="H10" s="710"/>
      <c r="I10" s="710"/>
      <c r="J10" s="710"/>
      <c r="K10" s="710"/>
      <c r="L10" s="710"/>
      <c r="M10" s="710"/>
      <c r="N10" s="710"/>
    </row>
    <row r="11" spans="1:14" ht="201.75" customHeight="1">
      <c r="A11" s="709" t="s">
        <v>422</v>
      </c>
      <c r="B11" s="709"/>
      <c r="C11" s="709"/>
      <c r="D11" s="709"/>
      <c r="E11" s="709"/>
      <c r="F11" s="709"/>
      <c r="G11" s="709"/>
      <c r="H11" s="709"/>
      <c r="I11" s="709"/>
      <c r="J11" s="709"/>
      <c r="K11" s="709"/>
      <c r="L11" s="709"/>
      <c r="M11" s="709"/>
      <c r="N11" s="702"/>
    </row>
  </sheetData>
  <mergeCells count="5">
    <mergeCell ref="A11:M11"/>
    <mergeCell ref="A7:N7"/>
    <mergeCell ref="A8:N8"/>
    <mergeCell ref="A10:N10"/>
    <mergeCell ref="A9:N9"/>
  </mergeCells>
  <pageMargins left="0.70866141732283472" right="0.70866141732283472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10"/>
  <sheetViews>
    <sheetView view="pageBreakPreview" zoomScale="106" zoomScaleNormal="59" zoomScaleSheetLayoutView="106" workbookViewId="0">
      <selection activeCell="A7" sqref="A7:E7"/>
    </sheetView>
  </sheetViews>
  <sheetFormatPr baseColWidth="10" defaultRowHeight="15"/>
  <cols>
    <col min="1" max="1" width="11.42578125" style="1"/>
    <col min="2" max="2" width="75.42578125" style="1" customWidth="1"/>
    <col min="3" max="3" width="11.42578125" style="1"/>
    <col min="4" max="4" width="14.42578125" style="1" customWidth="1"/>
    <col min="5" max="16384" width="11.42578125" style="1"/>
  </cols>
  <sheetData>
    <row r="3" spans="1:5" ht="20.25">
      <c r="B3" s="623"/>
      <c r="C3" s="623"/>
      <c r="D3" s="623"/>
    </row>
    <row r="4" spans="1:5" ht="20.25">
      <c r="B4" s="623"/>
      <c r="C4" s="623"/>
      <c r="D4" s="623"/>
    </row>
    <row r="5" spans="1:5" ht="60.75" customHeight="1">
      <c r="A5" s="713" t="s">
        <v>204</v>
      </c>
      <c r="B5" s="713"/>
      <c r="C5" s="713"/>
      <c r="D5" s="713"/>
      <c r="E5" s="713"/>
    </row>
    <row r="6" spans="1:5" ht="33.75" customHeight="1">
      <c r="B6" s="711" t="str">
        <f>CARÁTULA!A8</f>
        <v>INSTITUTO TECNOLÓGICO SUPERIOR DE PEROTE</v>
      </c>
      <c r="C6" s="711"/>
      <c r="D6" s="711"/>
    </row>
    <row r="7" spans="1:5" ht="33.75" customHeight="1">
      <c r="A7" s="710" t="str">
        <f>CARÁTULA!A9</f>
        <v>CUARTO INFORME TRIMESTRAL DEL GASTO PÚBLICO 2021</v>
      </c>
      <c r="B7" s="710"/>
      <c r="C7" s="710"/>
      <c r="D7" s="710"/>
      <c r="E7" s="710"/>
    </row>
    <row r="8" spans="1:5" ht="32.25" customHeight="1">
      <c r="B8" s="710" t="str">
        <f>CARÁTULA!A10</f>
        <v>DEL 1 DE ENERO AL 31 DE DICIEMBRE DE 2021</v>
      </c>
      <c r="C8" s="710"/>
      <c r="D8" s="710"/>
    </row>
    <row r="9" spans="1:5" ht="33" customHeight="1">
      <c r="B9" s="710" t="s">
        <v>415</v>
      </c>
      <c r="C9" s="710"/>
      <c r="D9" s="710"/>
    </row>
    <row r="10" spans="1:5" ht="129" customHeight="1">
      <c r="B10" s="712" t="s">
        <v>414</v>
      </c>
      <c r="C10" s="712"/>
      <c r="D10" s="712"/>
    </row>
  </sheetData>
  <mergeCells count="6">
    <mergeCell ref="B6:D6"/>
    <mergeCell ref="B8:D8"/>
    <mergeCell ref="B10:D10"/>
    <mergeCell ref="B9:D9"/>
    <mergeCell ref="A5:E5"/>
    <mergeCell ref="A7:E7"/>
  </mergeCells>
  <pageMargins left="0.70866141732283472" right="0.70866141732283472" top="0.74803149606299213" bottom="0.74803149606299213" header="0.31496062992125984" footer="0.31496062992125984"/>
  <pageSetup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="95" zoomScaleNormal="95" workbookViewId="0">
      <selection activeCell="B2" sqref="B2:G2"/>
    </sheetView>
  </sheetViews>
  <sheetFormatPr baseColWidth="10" defaultColWidth="0" defaultRowHeight="15" zeroHeight="1"/>
  <cols>
    <col min="1" max="1" width="4.5703125" style="1" customWidth="1"/>
    <col min="2" max="2" width="2.7109375" customWidth="1"/>
    <col min="3" max="3" width="14.7109375" customWidth="1"/>
    <col min="4" max="4" width="56.42578125" customWidth="1"/>
    <col min="5" max="6" width="20.7109375" customWidth="1"/>
    <col min="7" max="7" width="2.7109375" customWidth="1"/>
    <col min="8" max="8" width="9.7109375" customWidth="1"/>
    <col min="9" max="9" width="63.5703125" customWidth="1"/>
    <col min="10" max="11" width="17.7109375" customWidth="1"/>
    <col min="12" max="12" width="2.7109375" customWidth="1"/>
    <col min="13" max="13" width="4.5703125" customWidth="1"/>
    <col min="14" max="16384" width="11.42578125" hidden="1"/>
  </cols>
  <sheetData>
    <row r="1" spans="1:13" s="1" customFormat="1" ht="15.75">
      <c r="B1" s="714" t="s">
        <v>525</v>
      </c>
      <c r="C1" s="714"/>
      <c r="D1" s="714"/>
      <c r="E1" s="714"/>
      <c r="F1" s="714"/>
      <c r="G1" s="714"/>
    </row>
    <row r="2" spans="1:13" s="44" customFormat="1" ht="15.95" customHeight="1">
      <c r="B2" s="726" t="str">
        <f>'APARTADO I INF. CONTABLE'!B6:D6</f>
        <v>INSTITUTO TECNOLÓGICO SUPERIOR DE PEROTE</v>
      </c>
      <c r="C2" s="727"/>
      <c r="D2" s="727"/>
      <c r="E2" s="727"/>
      <c r="F2" s="727"/>
      <c r="G2" s="728"/>
      <c r="H2" s="45"/>
      <c r="I2" s="45"/>
      <c r="J2" s="45"/>
      <c r="K2" s="45"/>
      <c r="L2" s="45"/>
    </row>
    <row r="3" spans="1:13" s="44" customFormat="1" ht="15.95" customHeight="1">
      <c r="B3" s="715" t="s">
        <v>423</v>
      </c>
      <c r="C3" s="716"/>
      <c r="D3" s="716"/>
      <c r="E3" s="716"/>
      <c r="F3" s="716"/>
      <c r="G3" s="717"/>
      <c r="H3" s="45"/>
      <c r="I3" s="45"/>
      <c r="J3" s="45"/>
      <c r="K3" s="46"/>
      <c r="L3" s="46"/>
    </row>
    <row r="4" spans="1:13" s="44" customFormat="1" ht="15.95" customHeight="1">
      <c r="B4" s="730" t="s">
        <v>521</v>
      </c>
      <c r="C4" s="731"/>
      <c r="D4" s="731"/>
      <c r="E4" s="731"/>
      <c r="F4" s="731"/>
      <c r="G4" s="732"/>
      <c r="H4" s="45"/>
      <c r="I4" s="45"/>
      <c r="J4" s="45"/>
      <c r="K4" s="46"/>
      <c r="L4" s="46"/>
    </row>
    <row r="5" spans="1:13" s="15" customFormat="1" ht="5.0999999999999996" customHeight="1">
      <c r="B5" s="20"/>
      <c r="C5" s="20"/>
      <c r="D5" s="20"/>
      <c r="E5" s="20"/>
      <c r="F5" s="20"/>
      <c r="G5" s="21"/>
      <c r="H5" s="22"/>
      <c r="I5" s="22"/>
      <c r="J5" s="19"/>
      <c r="K5" s="19"/>
      <c r="L5" s="19"/>
    </row>
    <row r="6" spans="1:13" s="41" customFormat="1" ht="20.100000000000001" customHeight="1">
      <c r="B6" s="248"/>
      <c r="C6" s="733"/>
      <c r="D6" s="733"/>
      <c r="E6" s="247">
        <v>2021</v>
      </c>
      <c r="F6" s="247">
        <f>E6-1</f>
        <v>2020</v>
      </c>
      <c r="G6" s="249"/>
      <c r="H6" s="734"/>
      <c r="I6" s="734"/>
      <c r="J6" s="72"/>
      <c r="K6" s="72"/>
      <c r="L6" s="71"/>
    </row>
    <row r="7" spans="1:13" s="48" customFormat="1">
      <c r="A7" s="70"/>
      <c r="B7" s="49"/>
      <c r="C7" s="721" t="s">
        <v>1</v>
      </c>
      <c r="D7" s="721"/>
      <c r="E7" s="50"/>
      <c r="F7" s="50"/>
      <c r="G7" s="52"/>
      <c r="L7" s="51"/>
      <c r="M7" s="70"/>
    </row>
    <row r="8" spans="1:13" s="48" customFormat="1">
      <c r="A8" s="70"/>
      <c r="B8" s="53"/>
      <c r="C8" s="725" t="s">
        <v>3</v>
      </c>
      <c r="D8" s="725"/>
      <c r="E8" s="54">
        <f>SUM(E9:E15)</f>
        <v>4856859</v>
      </c>
      <c r="F8" s="54">
        <f>SUM(F9:F15)</f>
        <v>5182088</v>
      </c>
      <c r="G8" s="52"/>
      <c r="L8" s="51"/>
      <c r="M8" s="70"/>
    </row>
    <row r="9" spans="1:13" s="48" customFormat="1">
      <c r="A9" s="70"/>
      <c r="B9" s="55"/>
      <c r="C9" s="723" t="s">
        <v>5</v>
      </c>
      <c r="D9" s="723"/>
      <c r="E9" s="56">
        <v>0</v>
      </c>
      <c r="F9" s="56">
        <v>0</v>
      </c>
      <c r="G9" s="52"/>
      <c r="L9" s="51"/>
      <c r="M9" s="70"/>
    </row>
    <row r="10" spans="1:13" s="48" customFormat="1">
      <c r="A10" s="70"/>
      <c r="B10" s="55"/>
      <c r="C10" s="723" t="s">
        <v>7</v>
      </c>
      <c r="D10" s="723"/>
      <c r="E10" s="56">
        <v>0</v>
      </c>
      <c r="F10" s="56">
        <v>0</v>
      </c>
      <c r="G10" s="52"/>
      <c r="L10" s="51"/>
      <c r="M10" s="70"/>
    </row>
    <row r="11" spans="1:13" s="48" customFormat="1">
      <c r="A11" s="70"/>
      <c r="B11" s="55"/>
      <c r="C11" s="723" t="s">
        <v>9</v>
      </c>
      <c r="D11" s="723"/>
      <c r="E11" s="56">
        <v>0</v>
      </c>
      <c r="F11" s="56">
        <v>0</v>
      </c>
      <c r="G11" s="52"/>
      <c r="L11" s="51"/>
      <c r="M11" s="70"/>
    </row>
    <row r="12" spans="1:13" s="48" customFormat="1">
      <c r="A12" s="70"/>
      <c r="B12" s="55"/>
      <c r="C12" s="723" t="s">
        <v>11</v>
      </c>
      <c r="D12" s="723"/>
      <c r="E12" s="56">
        <v>0</v>
      </c>
      <c r="F12" s="56">
        <v>0</v>
      </c>
      <c r="G12" s="52"/>
      <c r="L12" s="51"/>
      <c r="M12" s="70"/>
    </row>
    <row r="13" spans="1:13" s="48" customFormat="1">
      <c r="A13" s="70"/>
      <c r="B13" s="55"/>
      <c r="C13" s="723" t="s">
        <v>433</v>
      </c>
      <c r="D13" s="723"/>
      <c r="E13" s="56">
        <v>0</v>
      </c>
      <c r="F13" s="56">
        <v>0</v>
      </c>
      <c r="G13" s="52"/>
      <c r="L13" s="51"/>
      <c r="M13" s="70"/>
    </row>
    <row r="14" spans="1:13" s="48" customFormat="1">
      <c r="A14" s="70"/>
      <c r="B14" s="55"/>
      <c r="C14" s="723" t="s">
        <v>221</v>
      </c>
      <c r="D14" s="723"/>
      <c r="E14" s="56">
        <v>0</v>
      </c>
      <c r="F14" s="56">
        <v>0</v>
      </c>
      <c r="G14" s="52"/>
      <c r="L14" s="51"/>
      <c r="M14" s="70"/>
    </row>
    <row r="15" spans="1:13" s="48" customFormat="1">
      <c r="A15" s="70"/>
      <c r="B15" s="55"/>
      <c r="C15" s="723" t="s">
        <v>434</v>
      </c>
      <c r="D15" s="723"/>
      <c r="E15" s="56">
        <v>4856859</v>
      </c>
      <c r="F15" s="56">
        <v>5182088</v>
      </c>
      <c r="G15" s="52"/>
      <c r="L15" s="51"/>
      <c r="M15" s="70"/>
    </row>
    <row r="16" spans="1:13" s="48" customFormat="1" ht="9.9499999999999993" customHeight="1">
      <c r="A16" s="70"/>
      <c r="B16" s="53"/>
      <c r="C16" s="57"/>
      <c r="D16" s="39"/>
      <c r="E16" s="58"/>
      <c r="F16" s="58"/>
      <c r="G16" s="52"/>
      <c r="L16" s="51"/>
      <c r="M16" s="70"/>
    </row>
    <row r="17" spans="1:13" s="48" customFormat="1" ht="49.5" customHeight="1">
      <c r="A17" s="70"/>
      <c r="B17" s="53"/>
      <c r="C17" s="725" t="s">
        <v>435</v>
      </c>
      <c r="D17" s="725"/>
      <c r="E17" s="54">
        <f>SUM(E18:E19)</f>
        <v>49413290</v>
      </c>
      <c r="F17" s="54">
        <f>SUM(F18:F19)</f>
        <v>48084270</v>
      </c>
      <c r="G17" s="52"/>
      <c r="L17" s="51"/>
      <c r="M17" s="70"/>
    </row>
    <row r="18" spans="1:13" s="48" customFormat="1" ht="30.75" customHeight="1">
      <c r="A18" s="70"/>
      <c r="B18" s="55"/>
      <c r="C18" s="723" t="s">
        <v>436</v>
      </c>
      <c r="D18" s="723"/>
      <c r="E18" s="59">
        <v>0</v>
      </c>
      <c r="F18" s="59">
        <v>0</v>
      </c>
      <c r="G18" s="52"/>
      <c r="L18" s="51"/>
      <c r="M18" s="70"/>
    </row>
    <row r="19" spans="1:13" s="48" customFormat="1">
      <c r="A19" s="70"/>
      <c r="B19" s="55"/>
      <c r="C19" s="723" t="s">
        <v>437</v>
      </c>
      <c r="D19" s="723"/>
      <c r="E19" s="56">
        <v>49413290</v>
      </c>
      <c r="F19" s="56">
        <v>48084270</v>
      </c>
      <c r="G19" s="52"/>
      <c r="L19" s="51"/>
      <c r="M19" s="70"/>
    </row>
    <row r="20" spans="1:13" s="48" customFormat="1" ht="9.9499999999999993" customHeight="1">
      <c r="A20" s="70"/>
      <c r="B20" s="53"/>
      <c r="C20" s="57"/>
      <c r="D20" s="39"/>
      <c r="E20" s="58"/>
      <c r="F20" s="58"/>
      <c r="G20" s="52"/>
      <c r="L20" s="51"/>
      <c r="M20" s="70"/>
    </row>
    <row r="21" spans="1:13" s="48" customFormat="1">
      <c r="A21" s="70"/>
      <c r="B21" s="55"/>
      <c r="C21" s="725" t="s">
        <v>26</v>
      </c>
      <c r="D21" s="725"/>
      <c r="E21" s="54">
        <f>SUM(E22:E26)</f>
        <v>4157859</v>
      </c>
      <c r="F21" s="54">
        <f>SUM(F22:F26)</f>
        <v>10229927</v>
      </c>
      <c r="G21" s="52"/>
      <c r="L21" s="51"/>
      <c r="M21" s="70"/>
    </row>
    <row r="22" spans="1:13" s="48" customFormat="1">
      <c r="A22" s="70"/>
      <c r="B22" s="55"/>
      <c r="C22" s="723" t="s">
        <v>28</v>
      </c>
      <c r="D22" s="723"/>
      <c r="E22" s="56">
        <v>25</v>
      </c>
      <c r="F22" s="56">
        <v>202</v>
      </c>
      <c r="G22" s="52"/>
      <c r="L22" s="51"/>
      <c r="M22" s="70"/>
    </row>
    <row r="23" spans="1:13" s="48" customFormat="1">
      <c r="A23" s="70"/>
      <c r="B23" s="55"/>
      <c r="C23" s="723" t="s">
        <v>29</v>
      </c>
      <c r="D23" s="723"/>
      <c r="E23" s="56">
        <v>0</v>
      </c>
      <c r="F23" s="56">
        <v>0</v>
      </c>
      <c r="G23" s="52"/>
      <c r="L23" s="51"/>
      <c r="M23" s="70"/>
    </row>
    <row r="24" spans="1:13" s="48" customFormat="1">
      <c r="A24" s="70"/>
      <c r="B24" s="55"/>
      <c r="C24" s="723" t="s">
        <v>30</v>
      </c>
      <c r="D24" s="723"/>
      <c r="E24" s="56">
        <v>0</v>
      </c>
      <c r="F24" s="56">
        <v>0</v>
      </c>
      <c r="G24" s="52"/>
      <c r="L24" s="51"/>
      <c r="M24" s="70"/>
    </row>
    <row r="25" spans="1:13" s="48" customFormat="1">
      <c r="A25" s="70"/>
      <c r="B25" s="55"/>
      <c r="C25" s="723" t="s">
        <v>32</v>
      </c>
      <c r="D25" s="723"/>
      <c r="E25" s="56">
        <v>0</v>
      </c>
      <c r="F25" s="56">
        <v>0</v>
      </c>
      <c r="G25" s="52"/>
      <c r="L25" s="51"/>
      <c r="M25" s="70"/>
    </row>
    <row r="26" spans="1:13" s="48" customFormat="1">
      <c r="A26" s="70"/>
      <c r="B26" s="55"/>
      <c r="C26" s="723" t="s">
        <v>34</v>
      </c>
      <c r="D26" s="723"/>
      <c r="E26" s="56">
        <f>4157859-25</f>
        <v>4157834</v>
      </c>
      <c r="F26" s="56">
        <f>10229927-202</f>
        <v>10229725</v>
      </c>
      <c r="G26" s="52"/>
      <c r="L26" s="51"/>
      <c r="M26" s="70"/>
    </row>
    <row r="27" spans="1:13" s="48" customFormat="1" ht="9.9499999999999993" customHeight="1">
      <c r="A27" s="70"/>
      <c r="B27" s="53"/>
      <c r="C27" s="57"/>
      <c r="D27" s="60"/>
      <c r="E27" s="50"/>
      <c r="F27" s="50"/>
      <c r="G27" s="52"/>
      <c r="L27" s="51"/>
      <c r="M27" s="70"/>
    </row>
    <row r="28" spans="1:13" s="48" customFormat="1">
      <c r="A28" s="70"/>
      <c r="B28" s="61"/>
      <c r="C28" s="724" t="s">
        <v>36</v>
      </c>
      <c r="D28" s="724"/>
      <c r="E28" s="62">
        <f>E8+E17+E21</f>
        <v>58428008</v>
      </c>
      <c r="F28" s="62">
        <f>F8+F17+F21</f>
        <v>63496285</v>
      </c>
      <c r="G28" s="67"/>
      <c r="L28" s="51"/>
      <c r="M28" s="70"/>
    </row>
    <row r="29" spans="1:13" s="48" customFormat="1" ht="9.9499999999999993" customHeight="1">
      <c r="A29" s="70"/>
      <c r="B29" s="53"/>
      <c r="C29" s="724"/>
      <c r="D29" s="724"/>
      <c r="E29" s="50"/>
      <c r="F29" s="50"/>
      <c r="G29" s="52"/>
      <c r="L29" s="51"/>
      <c r="M29" s="70"/>
    </row>
    <row r="30" spans="1:13" s="48" customFormat="1">
      <c r="A30" s="70"/>
      <c r="B30" s="65"/>
      <c r="C30" s="721" t="s">
        <v>2</v>
      </c>
      <c r="D30" s="721"/>
      <c r="E30" s="50"/>
      <c r="F30" s="50"/>
      <c r="G30" s="52"/>
      <c r="L30" s="51"/>
      <c r="M30" s="70"/>
    </row>
    <row r="31" spans="1:13" s="48" customFormat="1">
      <c r="A31" s="70"/>
      <c r="B31" s="65"/>
      <c r="C31" s="721" t="s">
        <v>4</v>
      </c>
      <c r="D31" s="721"/>
      <c r="E31" s="54">
        <f>SUM(E32:E34)</f>
        <v>57818286</v>
      </c>
      <c r="F31" s="54">
        <f>SUM(F32:F34)</f>
        <v>62866418</v>
      </c>
      <c r="G31" s="52"/>
      <c r="L31" s="51"/>
      <c r="M31" s="70"/>
    </row>
    <row r="32" spans="1:13" s="48" customFormat="1">
      <c r="A32" s="70"/>
      <c r="B32" s="65"/>
      <c r="C32" s="723" t="s">
        <v>6</v>
      </c>
      <c r="D32" s="723"/>
      <c r="E32" s="56">
        <v>45461811</v>
      </c>
      <c r="F32" s="56">
        <v>44059354</v>
      </c>
      <c r="G32" s="52"/>
      <c r="L32" s="51"/>
      <c r="M32" s="70"/>
    </row>
    <row r="33" spans="1:13" s="48" customFormat="1">
      <c r="A33" s="70"/>
      <c r="B33" s="65"/>
      <c r="C33" s="723" t="s">
        <v>8</v>
      </c>
      <c r="D33" s="723"/>
      <c r="E33" s="56">
        <v>4587169</v>
      </c>
      <c r="F33" s="56">
        <v>4764257</v>
      </c>
      <c r="G33" s="52"/>
      <c r="L33" s="51"/>
      <c r="M33" s="70"/>
    </row>
    <row r="34" spans="1:13" s="48" customFormat="1">
      <c r="A34" s="70"/>
      <c r="B34" s="65"/>
      <c r="C34" s="723" t="s">
        <v>10</v>
      </c>
      <c r="D34" s="723"/>
      <c r="E34" s="56">
        <v>7769306</v>
      </c>
      <c r="F34" s="56">
        <v>14042807</v>
      </c>
      <c r="G34" s="52"/>
      <c r="L34" s="51"/>
      <c r="M34" s="70"/>
    </row>
    <row r="35" spans="1:13" s="48" customFormat="1" ht="9.9499999999999993" customHeight="1">
      <c r="A35" s="70"/>
      <c r="B35" s="65"/>
      <c r="C35" s="57"/>
      <c r="D35" s="39"/>
      <c r="E35" s="58"/>
      <c r="F35" s="58"/>
      <c r="G35" s="52"/>
      <c r="L35" s="51"/>
      <c r="M35" s="70"/>
    </row>
    <row r="36" spans="1:13" s="48" customFormat="1">
      <c r="A36" s="70"/>
      <c r="B36" s="65"/>
      <c r="C36" s="721" t="s">
        <v>56</v>
      </c>
      <c r="D36" s="721"/>
      <c r="E36" s="54">
        <f>SUM(E37:E45)</f>
        <v>443567</v>
      </c>
      <c r="F36" s="54">
        <f>SUM(F37:F45)</f>
        <v>431717</v>
      </c>
      <c r="G36" s="52"/>
      <c r="L36" s="51"/>
      <c r="M36" s="70"/>
    </row>
    <row r="37" spans="1:13" s="48" customFormat="1">
      <c r="A37" s="70"/>
      <c r="B37" s="65"/>
      <c r="C37" s="723" t="s">
        <v>14</v>
      </c>
      <c r="D37" s="723"/>
      <c r="E37" s="56">
        <v>0</v>
      </c>
      <c r="F37" s="56">
        <v>0</v>
      </c>
      <c r="G37" s="52"/>
      <c r="L37" s="51"/>
      <c r="M37" s="70"/>
    </row>
    <row r="38" spans="1:13" s="48" customFormat="1">
      <c r="A38" s="70"/>
      <c r="B38" s="65"/>
      <c r="C38" s="723" t="s">
        <v>16</v>
      </c>
      <c r="D38" s="723"/>
      <c r="E38" s="56">
        <v>0</v>
      </c>
      <c r="F38" s="56">
        <v>0</v>
      </c>
      <c r="G38" s="52"/>
      <c r="L38" s="51"/>
      <c r="M38" s="70"/>
    </row>
    <row r="39" spans="1:13" s="48" customFormat="1">
      <c r="A39" s="70"/>
      <c r="B39" s="65"/>
      <c r="C39" s="723" t="s">
        <v>18</v>
      </c>
      <c r="D39" s="723"/>
      <c r="E39" s="56">
        <v>0</v>
      </c>
      <c r="F39" s="56">
        <v>0</v>
      </c>
      <c r="G39" s="52"/>
      <c r="L39" s="51"/>
      <c r="M39" s="70"/>
    </row>
    <row r="40" spans="1:13" s="48" customFormat="1">
      <c r="A40" s="70"/>
      <c r="B40" s="65"/>
      <c r="C40" s="723" t="s">
        <v>19</v>
      </c>
      <c r="D40" s="723"/>
      <c r="E40" s="56">
        <v>443567</v>
      </c>
      <c r="F40" s="56">
        <v>431717</v>
      </c>
      <c r="G40" s="52"/>
      <c r="L40" s="51"/>
      <c r="M40" s="70"/>
    </row>
    <row r="41" spans="1:13" s="48" customFormat="1">
      <c r="A41" s="70"/>
      <c r="B41" s="65"/>
      <c r="C41" s="723" t="s">
        <v>21</v>
      </c>
      <c r="D41" s="723"/>
      <c r="E41" s="56">
        <v>0</v>
      </c>
      <c r="F41" s="56">
        <v>0</v>
      </c>
      <c r="G41" s="52"/>
      <c r="L41" s="51"/>
      <c r="M41" s="70"/>
    </row>
    <row r="42" spans="1:13" s="48" customFormat="1">
      <c r="A42" s="70"/>
      <c r="B42" s="65"/>
      <c r="C42" s="723" t="s">
        <v>23</v>
      </c>
      <c r="D42" s="723"/>
      <c r="E42" s="56">
        <v>0</v>
      </c>
      <c r="F42" s="56">
        <v>0</v>
      </c>
      <c r="G42" s="52"/>
      <c r="L42" s="51"/>
      <c r="M42" s="70"/>
    </row>
    <row r="43" spans="1:13" s="48" customFormat="1">
      <c r="A43" s="70"/>
      <c r="B43" s="65"/>
      <c r="C43" s="723" t="s">
        <v>24</v>
      </c>
      <c r="D43" s="723"/>
      <c r="E43" s="56">
        <v>0</v>
      </c>
      <c r="F43" s="56">
        <v>0</v>
      </c>
      <c r="G43" s="52"/>
      <c r="L43" s="51"/>
      <c r="M43" s="70"/>
    </row>
    <row r="44" spans="1:13" s="48" customFormat="1">
      <c r="A44" s="70"/>
      <c r="B44" s="65"/>
      <c r="C44" s="723" t="s">
        <v>25</v>
      </c>
      <c r="D44" s="723"/>
      <c r="E44" s="56">
        <v>0</v>
      </c>
      <c r="F44" s="56">
        <v>0</v>
      </c>
      <c r="G44" s="52"/>
      <c r="L44" s="51"/>
      <c r="M44" s="70"/>
    </row>
    <row r="45" spans="1:13" s="48" customFormat="1">
      <c r="A45" s="70"/>
      <c r="B45" s="65"/>
      <c r="C45" s="723" t="s">
        <v>27</v>
      </c>
      <c r="D45" s="723"/>
      <c r="E45" s="56">
        <v>0</v>
      </c>
      <c r="F45" s="56">
        <v>0</v>
      </c>
      <c r="G45" s="52"/>
      <c r="L45" s="51"/>
      <c r="M45" s="70"/>
    </row>
    <row r="46" spans="1:13" s="48" customFormat="1" ht="9.9499999999999993" customHeight="1">
      <c r="A46" s="70"/>
      <c r="B46" s="65"/>
      <c r="C46" s="57"/>
      <c r="D46" s="39"/>
      <c r="E46" s="58"/>
      <c r="F46" s="58"/>
      <c r="G46" s="52"/>
      <c r="L46" s="63"/>
      <c r="M46" s="70"/>
    </row>
    <row r="47" spans="1:13" s="48" customFormat="1">
      <c r="A47" s="70"/>
      <c r="B47" s="65"/>
      <c r="C47" s="725" t="s">
        <v>22</v>
      </c>
      <c r="D47" s="725"/>
      <c r="E47" s="54">
        <f>SUM(E48:E50)</f>
        <v>0</v>
      </c>
      <c r="F47" s="54">
        <f>SUM(F48:F50)</f>
        <v>0</v>
      </c>
      <c r="G47" s="52"/>
      <c r="L47" s="63"/>
      <c r="M47" s="70"/>
    </row>
    <row r="48" spans="1:13" s="48" customFormat="1">
      <c r="A48" s="70"/>
      <c r="B48" s="65"/>
      <c r="C48" s="723" t="s">
        <v>31</v>
      </c>
      <c r="D48" s="723"/>
      <c r="E48" s="56">
        <v>0</v>
      </c>
      <c r="F48" s="56">
        <v>0</v>
      </c>
      <c r="G48" s="52"/>
      <c r="L48" s="63"/>
      <c r="M48" s="70"/>
    </row>
    <row r="49" spans="1:13">
      <c r="B49" s="74"/>
      <c r="C49" s="723" t="s">
        <v>33</v>
      </c>
      <c r="D49" s="723"/>
      <c r="E49" s="56">
        <v>0</v>
      </c>
      <c r="F49" s="56">
        <v>0</v>
      </c>
      <c r="G49" s="75"/>
    </row>
    <row r="50" spans="1:13">
      <c r="B50" s="74"/>
      <c r="C50" s="723" t="s">
        <v>35</v>
      </c>
      <c r="D50" s="723"/>
      <c r="E50" s="56">
        <v>0</v>
      </c>
      <c r="F50" s="56">
        <v>0</v>
      </c>
      <c r="G50" s="75"/>
    </row>
    <row r="51" spans="1:13" s="1" customFormat="1" ht="9.9499999999999993" customHeight="1">
      <c r="B51" s="74"/>
      <c r="C51" s="57"/>
      <c r="D51" s="39"/>
      <c r="E51" s="58"/>
      <c r="F51" s="58"/>
      <c r="G51" s="75"/>
    </row>
    <row r="52" spans="1:13" s="1" customFormat="1">
      <c r="B52" s="74"/>
      <c r="C52" s="721" t="s">
        <v>37</v>
      </c>
      <c r="D52" s="721"/>
      <c r="E52" s="64">
        <f>SUM(E53:E57)</f>
        <v>0</v>
      </c>
      <c r="F52" s="64">
        <f>SUM(F53:F57)</f>
        <v>0</v>
      </c>
      <c r="G52" s="75"/>
    </row>
    <row r="53" spans="1:13" s="1" customFormat="1">
      <c r="B53" s="74"/>
      <c r="C53" s="723" t="s">
        <v>38</v>
      </c>
      <c r="D53" s="723"/>
      <c r="E53" s="56">
        <v>0</v>
      </c>
      <c r="F53" s="56">
        <v>0</v>
      </c>
      <c r="G53" s="75"/>
    </row>
    <row r="54" spans="1:13" s="1" customFormat="1">
      <c r="B54" s="74"/>
      <c r="C54" s="723" t="s">
        <v>39</v>
      </c>
      <c r="D54" s="723"/>
      <c r="E54" s="56">
        <v>0</v>
      </c>
      <c r="F54" s="56">
        <v>0</v>
      </c>
      <c r="G54" s="75"/>
    </row>
    <row r="55" spans="1:13" s="1" customFormat="1">
      <c r="B55" s="74"/>
      <c r="C55" s="723" t="s">
        <v>40</v>
      </c>
      <c r="D55" s="723"/>
      <c r="E55" s="56">
        <v>0</v>
      </c>
      <c r="F55" s="56">
        <v>0</v>
      </c>
      <c r="G55" s="75"/>
    </row>
    <row r="56" spans="1:13">
      <c r="B56" s="74"/>
      <c r="C56" s="723" t="s">
        <v>41</v>
      </c>
      <c r="D56" s="723"/>
      <c r="E56" s="56">
        <v>0</v>
      </c>
      <c r="F56" s="56">
        <v>0</v>
      </c>
      <c r="G56" s="75"/>
    </row>
    <row r="57" spans="1:13" s="1" customFormat="1">
      <c r="B57" s="74"/>
      <c r="C57" s="723" t="s">
        <v>42</v>
      </c>
      <c r="D57" s="723"/>
      <c r="E57" s="56">
        <v>0</v>
      </c>
      <c r="F57" s="56">
        <v>0</v>
      </c>
      <c r="G57" s="75"/>
    </row>
    <row r="58" spans="1:13" s="1" customFormat="1" ht="9.9499999999999993" customHeight="1">
      <c r="B58" s="74"/>
      <c r="C58" s="57"/>
      <c r="D58" s="39"/>
      <c r="E58" s="58"/>
      <c r="F58" s="58"/>
      <c r="G58" s="75"/>
    </row>
    <row r="59" spans="1:13" s="1" customFormat="1">
      <c r="B59" s="74"/>
      <c r="C59" s="725" t="s">
        <v>43</v>
      </c>
      <c r="D59" s="725"/>
      <c r="E59" s="64">
        <f>SUM(E60:E65)</f>
        <v>0</v>
      </c>
      <c r="F59" s="64">
        <f>SUM(F60:F65)</f>
        <v>0</v>
      </c>
      <c r="G59" s="75"/>
    </row>
    <row r="60" spans="1:13" s="1" customFormat="1">
      <c r="B60" s="74"/>
      <c r="C60" s="723" t="s">
        <v>44</v>
      </c>
      <c r="D60" s="723"/>
      <c r="E60" s="56">
        <v>0</v>
      </c>
      <c r="F60" s="56">
        <v>0</v>
      </c>
      <c r="G60" s="75"/>
    </row>
    <row r="61" spans="1:13" s="48" customFormat="1">
      <c r="A61" s="70"/>
      <c r="B61" s="65"/>
      <c r="C61" s="723" t="s">
        <v>45</v>
      </c>
      <c r="D61" s="723"/>
      <c r="E61" s="56">
        <v>0</v>
      </c>
      <c r="F61" s="56">
        <v>0</v>
      </c>
      <c r="G61" s="52"/>
      <c r="H61" s="68"/>
      <c r="I61" s="68"/>
      <c r="J61" s="66"/>
      <c r="K61" s="66"/>
      <c r="L61" s="63"/>
      <c r="M61" s="70"/>
    </row>
    <row r="62" spans="1:13" s="48" customFormat="1">
      <c r="A62" s="70"/>
      <c r="B62" s="65"/>
      <c r="C62" s="723" t="s">
        <v>46</v>
      </c>
      <c r="D62" s="723"/>
      <c r="E62" s="56">
        <v>0</v>
      </c>
      <c r="F62" s="56">
        <v>0</v>
      </c>
      <c r="G62" s="52"/>
      <c r="H62" s="68"/>
      <c r="I62" s="68"/>
      <c r="J62" s="66"/>
      <c r="K62" s="66"/>
      <c r="L62" s="63"/>
      <c r="M62" s="70"/>
    </row>
    <row r="63" spans="1:13" s="15" customFormat="1">
      <c r="A63" s="69"/>
      <c r="B63" s="35"/>
      <c r="C63" s="723" t="s">
        <v>47</v>
      </c>
      <c r="D63" s="723"/>
      <c r="E63" s="56">
        <v>0</v>
      </c>
      <c r="F63" s="56">
        <v>0</v>
      </c>
      <c r="G63" s="23"/>
      <c r="H63" s="22"/>
      <c r="I63" s="22"/>
      <c r="J63" s="19"/>
      <c r="K63" s="19"/>
      <c r="L63" s="19"/>
      <c r="M63" s="69"/>
    </row>
    <row r="64" spans="1:13">
      <c r="B64" s="74"/>
      <c r="C64" s="723" t="s">
        <v>48</v>
      </c>
      <c r="D64" s="723"/>
      <c r="E64" s="56">
        <v>0</v>
      </c>
      <c r="F64" s="56">
        <v>0</v>
      </c>
      <c r="G64" s="75"/>
    </row>
    <row r="65" spans="2:11">
      <c r="B65" s="74"/>
      <c r="C65" s="723" t="s">
        <v>428</v>
      </c>
      <c r="D65" s="723"/>
      <c r="E65" s="56">
        <v>0</v>
      </c>
      <c r="F65" s="56">
        <v>0</v>
      </c>
      <c r="G65" s="75"/>
    </row>
    <row r="66" spans="2:11" ht="9.9499999999999993" customHeight="1">
      <c r="B66" s="74"/>
      <c r="C66" s="57"/>
      <c r="D66" s="39"/>
      <c r="E66" s="58"/>
      <c r="F66" s="58"/>
      <c r="G66" s="75"/>
    </row>
    <row r="67" spans="2:11">
      <c r="B67" s="74"/>
      <c r="C67" s="725" t="s">
        <v>50</v>
      </c>
      <c r="D67" s="725"/>
      <c r="E67" s="64">
        <f>E68</f>
        <v>0</v>
      </c>
      <c r="F67" s="64">
        <f>F68</f>
        <v>0</v>
      </c>
      <c r="G67" s="75"/>
    </row>
    <row r="68" spans="2:11">
      <c r="B68" s="74"/>
      <c r="C68" s="723" t="s">
        <v>51</v>
      </c>
      <c r="D68" s="723"/>
      <c r="E68" s="56">
        <v>0</v>
      </c>
      <c r="F68" s="56">
        <v>0</v>
      </c>
      <c r="G68" s="75"/>
    </row>
    <row r="69" spans="2:11" ht="9.9499999999999993" customHeight="1">
      <c r="B69" s="74"/>
      <c r="C69" s="57"/>
      <c r="D69" s="39"/>
      <c r="E69" s="58"/>
      <c r="F69" s="58"/>
      <c r="G69" s="75"/>
    </row>
    <row r="70" spans="2:11">
      <c r="B70" s="74"/>
      <c r="C70" s="724" t="s">
        <v>52</v>
      </c>
      <c r="D70" s="724"/>
      <c r="E70" s="66">
        <f>E31+E36+E47+E52+E59+E67</f>
        <v>58261853</v>
      </c>
      <c r="F70" s="66">
        <f>F31+F36+F47+F52+F59+F67</f>
        <v>63298135</v>
      </c>
      <c r="G70" s="75"/>
    </row>
    <row r="71" spans="2:11" ht="9.9499999999999993" customHeight="1">
      <c r="B71" s="74"/>
      <c r="C71" s="57"/>
      <c r="D71" s="57"/>
      <c r="E71" s="58"/>
      <c r="F71" s="58"/>
      <c r="G71" s="75"/>
    </row>
    <row r="72" spans="2:11" s="73" customFormat="1">
      <c r="B72" s="76"/>
      <c r="C72" s="721" t="s">
        <v>53</v>
      </c>
      <c r="D72" s="721"/>
      <c r="E72" s="64">
        <f>E28-E70</f>
        <v>166155</v>
      </c>
      <c r="F72" s="64">
        <f>F28-F70</f>
        <v>198150</v>
      </c>
      <c r="G72" s="77"/>
    </row>
    <row r="73" spans="2:11" ht="9.9499999999999993" customHeight="1">
      <c r="B73" s="78"/>
      <c r="C73" s="79"/>
      <c r="D73" s="79"/>
      <c r="E73" s="79"/>
      <c r="F73" s="79"/>
      <c r="G73" s="80"/>
    </row>
    <row r="74" spans="2:11" s="1" customFormat="1" ht="12" customHeight="1">
      <c r="B74" s="729" t="s">
        <v>177</v>
      </c>
      <c r="C74" s="729"/>
      <c r="D74" s="729"/>
      <c r="E74" s="729"/>
      <c r="F74" s="729"/>
      <c r="G74" s="729"/>
      <c r="H74" s="729"/>
      <c r="I74" s="729"/>
      <c r="J74" s="729"/>
      <c r="K74" s="729"/>
    </row>
    <row r="75" spans="2:11"/>
    <row r="76" spans="2:11"/>
    <row r="77" spans="2:11" ht="9.9499999999999993" customHeight="1"/>
    <row r="78" spans="2:11"/>
    <row r="79" spans="2:11"/>
    <row r="80" spans="2:11"/>
    <row r="81" spans="1:9"/>
    <row r="82" spans="1:9"/>
    <row r="83" spans="1:9"/>
    <row r="84" spans="1:9"/>
    <row r="85" spans="1:9"/>
    <row r="86" spans="1:9"/>
    <row r="87" spans="1:9"/>
    <row r="88" spans="1:9">
      <c r="A88" s="8" t="s">
        <v>430</v>
      </c>
    </row>
    <row r="89" spans="1:9"/>
    <row r="90" spans="1:9"/>
    <row r="91" spans="1:9">
      <c r="A91" s="722" t="s">
        <v>0</v>
      </c>
      <c r="B91" s="722"/>
      <c r="C91" s="722"/>
      <c r="D91" s="604" t="s">
        <v>432</v>
      </c>
      <c r="E91" s="605"/>
      <c r="F91" s="606" t="s">
        <v>0</v>
      </c>
      <c r="G91" s="606"/>
      <c r="H91" s="607"/>
      <c r="I91" s="604" t="s">
        <v>432</v>
      </c>
    </row>
    <row r="92" spans="1:9">
      <c r="A92" s="585"/>
      <c r="B92" s="585"/>
      <c r="C92" s="583"/>
      <c r="D92" s="586"/>
      <c r="E92" s="513"/>
      <c r="F92" s="563"/>
      <c r="G92" s="563"/>
      <c r="H92" s="583"/>
      <c r="I92" s="557"/>
    </row>
    <row r="93" spans="1:9" ht="15" customHeight="1">
      <c r="A93" s="720" t="s">
        <v>1</v>
      </c>
      <c r="B93" s="720"/>
      <c r="C93" s="720"/>
      <c r="D93" s="587"/>
      <c r="E93" s="513"/>
      <c r="F93" s="588" t="s">
        <v>2</v>
      </c>
      <c r="G93" s="588"/>
      <c r="H93" s="583"/>
      <c r="I93" s="587"/>
    </row>
    <row r="94" spans="1:9" ht="15" customHeight="1">
      <c r="A94" s="720" t="s">
        <v>3</v>
      </c>
      <c r="B94" s="720"/>
      <c r="C94" s="720"/>
      <c r="D94" s="589">
        <f>SUM(D95:D102)</f>
        <v>5182088</v>
      </c>
      <c r="E94" s="513"/>
      <c r="F94" s="588" t="s">
        <v>4</v>
      </c>
      <c r="G94" s="588"/>
      <c r="H94" s="583"/>
      <c r="I94" s="589">
        <f>SUM(I95:I97)</f>
        <v>62866418</v>
      </c>
    </row>
    <row r="95" spans="1:9" ht="15" customHeight="1">
      <c r="A95" s="718" t="s">
        <v>5</v>
      </c>
      <c r="B95" s="718"/>
      <c r="C95" s="718"/>
      <c r="D95" s="590">
        <v>0</v>
      </c>
      <c r="E95" s="513"/>
      <c r="F95" s="591" t="s">
        <v>6</v>
      </c>
      <c r="G95" s="591"/>
      <c r="H95" s="583"/>
      <c r="I95" s="590">
        <v>44059354</v>
      </c>
    </row>
    <row r="96" spans="1:9" ht="15" customHeight="1">
      <c r="A96" s="718" t="s">
        <v>7</v>
      </c>
      <c r="B96" s="718"/>
      <c r="C96" s="718"/>
      <c r="D96" s="590">
        <v>0</v>
      </c>
      <c r="E96" s="513"/>
      <c r="F96" s="591" t="s">
        <v>8</v>
      </c>
      <c r="G96" s="591"/>
      <c r="H96" s="583"/>
      <c r="I96" s="590">
        <v>4764257</v>
      </c>
    </row>
    <row r="97" spans="1:9" ht="15" customHeight="1">
      <c r="A97" s="718" t="s">
        <v>9</v>
      </c>
      <c r="B97" s="718"/>
      <c r="C97" s="718"/>
      <c r="D97" s="590">
        <v>0</v>
      </c>
      <c r="E97" s="513"/>
      <c r="F97" s="591" t="s">
        <v>10</v>
      </c>
      <c r="G97" s="591"/>
      <c r="H97" s="583"/>
      <c r="I97" s="590">
        <v>14042807</v>
      </c>
    </row>
    <row r="98" spans="1:9" ht="15" customHeight="1">
      <c r="A98" s="718" t="s">
        <v>11</v>
      </c>
      <c r="B98" s="718"/>
      <c r="C98" s="718"/>
      <c r="D98" s="590">
        <v>0</v>
      </c>
      <c r="E98" s="513"/>
      <c r="F98" s="588"/>
      <c r="G98" s="400"/>
      <c r="H98" s="583"/>
      <c r="I98" s="592"/>
    </row>
    <row r="99" spans="1:9" ht="15" customHeight="1">
      <c r="A99" s="718" t="s">
        <v>12</v>
      </c>
      <c r="B99" s="718"/>
      <c r="C99" s="718"/>
      <c r="D99" s="590">
        <v>0</v>
      </c>
      <c r="E99" s="513"/>
      <c r="F99" s="588" t="s">
        <v>56</v>
      </c>
      <c r="G99" s="588"/>
      <c r="H99" s="583"/>
      <c r="I99" s="589">
        <f>SUM(I100:I108)</f>
        <v>431717</v>
      </c>
    </row>
    <row r="100" spans="1:9" ht="15" customHeight="1">
      <c r="A100" s="718" t="s">
        <v>13</v>
      </c>
      <c r="B100" s="718"/>
      <c r="C100" s="718"/>
      <c r="D100" s="590">
        <v>0</v>
      </c>
      <c r="E100" s="513"/>
      <c r="F100" s="591" t="s">
        <v>14</v>
      </c>
      <c r="G100" s="591"/>
      <c r="H100" s="583"/>
      <c r="I100" s="590">
        <v>0</v>
      </c>
    </row>
    <row r="101" spans="1:9" ht="15" customHeight="1">
      <c r="A101" s="718" t="s">
        <v>15</v>
      </c>
      <c r="B101" s="718"/>
      <c r="C101" s="718"/>
      <c r="D101" s="590">
        <v>5182088</v>
      </c>
      <c r="E101" s="513"/>
      <c r="F101" s="591" t="s">
        <v>16</v>
      </c>
      <c r="G101" s="591"/>
      <c r="H101" s="583"/>
      <c r="I101" s="590">
        <v>0</v>
      </c>
    </row>
    <row r="102" spans="1:9" ht="15" customHeight="1">
      <c r="A102" s="718" t="s">
        <v>17</v>
      </c>
      <c r="B102" s="718"/>
      <c r="C102" s="718"/>
      <c r="D102" s="590">
        <v>0</v>
      </c>
      <c r="E102" s="513"/>
      <c r="F102" s="591" t="s">
        <v>18</v>
      </c>
      <c r="G102" s="591"/>
      <c r="H102" s="583"/>
      <c r="I102" s="590">
        <v>0</v>
      </c>
    </row>
    <row r="103" spans="1:9" ht="15" customHeight="1">
      <c r="A103" s="593"/>
      <c r="B103" s="594"/>
      <c r="C103" s="584"/>
      <c r="D103" s="592"/>
      <c r="E103" s="513"/>
      <c r="F103" s="591" t="s">
        <v>19</v>
      </c>
      <c r="G103" s="591"/>
      <c r="H103" s="583"/>
      <c r="I103" s="590">
        <v>431717</v>
      </c>
    </row>
    <row r="104" spans="1:9" ht="15" customHeight="1">
      <c r="A104" s="720" t="s">
        <v>20</v>
      </c>
      <c r="B104" s="720"/>
      <c r="C104" s="720"/>
      <c r="D104" s="589">
        <f>SUM(D105:D106)</f>
        <v>48084270</v>
      </c>
      <c r="E104" s="513"/>
      <c r="F104" s="591" t="s">
        <v>21</v>
      </c>
      <c r="G104" s="591"/>
      <c r="H104" s="583"/>
      <c r="I104" s="590">
        <v>0</v>
      </c>
    </row>
    <row r="105" spans="1:9" ht="15" customHeight="1">
      <c r="A105" s="718" t="s">
        <v>22</v>
      </c>
      <c r="B105" s="718"/>
      <c r="C105" s="718"/>
      <c r="D105" s="587">
        <v>0</v>
      </c>
      <c r="E105" s="513"/>
      <c r="F105" s="591" t="s">
        <v>23</v>
      </c>
      <c r="G105" s="591"/>
      <c r="H105" s="583"/>
      <c r="I105" s="590">
        <v>0</v>
      </c>
    </row>
    <row r="106" spans="1:9" ht="15" customHeight="1">
      <c r="A106" s="718" t="s">
        <v>55</v>
      </c>
      <c r="B106" s="718"/>
      <c r="C106" s="718"/>
      <c r="D106" s="590">
        <v>48084270</v>
      </c>
      <c r="E106" s="513"/>
      <c r="F106" s="591" t="s">
        <v>24</v>
      </c>
      <c r="G106" s="591"/>
      <c r="H106" s="583"/>
      <c r="I106" s="590">
        <v>0</v>
      </c>
    </row>
    <row r="107" spans="1:9" s="1" customFormat="1" ht="15" customHeight="1">
      <c r="A107" s="593"/>
      <c r="B107" s="594"/>
      <c r="C107" s="584"/>
      <c r="D107" s="592"/>
      <c r="E107" s="513"/>
      <c r="F107" s="591" t="s">
        <v>25</v>
      </c>
      <c r="G107" s="591"/>
      <c r="H107" s="583"/>
      <c r="I107" s="590">
        <v>0</v>
      </c>
    </row>
    <row r="108" spans="1:9" s="1" customFormat="1" ht="15" customHeight="1">
      <c r="A108" s="720" t="s">
        <v>26</v>
      </c>
      <c r="B108" s="720"/>
      <c r="C108" s="720"/>
      <c r="D108" s="589">
        <f>SUM(D109:D113)</f>
        <v>10229927</v>
      </c>
      <c r="E108" s="513"/>
      <c r="F108" s="591" t="s">
        <v>27</v>
      </c>
      <c r="G108" s="591"/>
      <c r="H108" s="583"/>
      <c r="I108" s="590">
        <v>0</v>
      </c>
    </row>
    <row r="109" spans="1:9" s="1" customFormat="1" ht="15" customHeight="1">
      <c r="A109" s="718" t="s">
        <v>28</v>
      </c>
      <c r="B109" s="718"/>
      <c r="C109" s="718"/>
      <c r="D109" s="590">
        <v>202</v>
      </c>
      <c r="E109" s="513"/>
      <c r="F109" s="588"/>
      <c r="G109" s="400"/>
      <c r="H109" s="583"/>
      <c r="I109" s="592"/>
    </row>
    <row r="110" spans="1:9" s="1" customFormat="1" ht="15" customHeight="1">
      <c r="A110" s="718" t="s">
        <v>29</v>
      </c>
      <c r="B110" s="718"/>
      <c r="C110" s="718"/>
      <c r="D110" s="590">
        <v>0</v>
      </c>
      <c r="E110" s="513"/>
      <c r="F110" s="593" t="s">
        <v>22</v>
      </c>
      <c r="G110" s="593"/>
      <c r="H110" s="583"/>
      <c r="I110" s="589">
        <f>SUM(I111:I113)</f>
        <v>0</v>
      </c>
    </row>
    <row r="111" spans="1:9" s="1" customFormat="1" ht="15" customHeight="1">
      <c r="A111" s="718" t="s">
        <v>30</v>
      </c>
      <c r="B111" s="718"/>
      <c r="C111" s="718"/>
      <c r="D111" s="590">
        <v>0</v>
      </c>
      <c r="E111" s="513"/>
      <c r="F111" s="591" t="s">
        <v>31</v>
      </c>
      <c r="G111" s="591"/>
      <c r="H111" s="583"/>
      <c r="I111" s="590">
        <v>0</v>
      </c>
    </row>
    <row r="112" spans="1:9" s="1" customFormat="1" ht="15" customHeight="1">
      <c r="A112" s="718" t="s">
        <v>32</v>
      </c>
      <c r="B112" s="718"/>
      <c r="C112" s="718"/>
      <c r="D112" s="590">
        <v>0</v>
      </c>
      <c r="E112" s="513"/>
      <c r="F112" s="591" t="s">
        <v>33</v>
      </c>
      <c r="G112" s="591"/>
      <c r="H112" s="583"/>
      <c r="I112" s="590">
        <v>0</v>
      </c>
    </row>
    <row r="113" spans="1:9" s="1" customFormat="1" ht="15" customHeight="1">
      <c r="A113" s="718" t="s">
        <v>34</v>
      </c>
      <c r="B113" s="718"/>
      <c r="C113" s="718"/>
      <c r="D113" s="590">
        <v>10229725</v>
      </c>
      <c r="E113" s="513"/>
      <c r="F113" s="591" t="s">
        <v>35</v>
      </c>
      <c r="G113" s="591"/>
      <c r="H113" s="583"/>
      <c r="I113" s="590">
        <v>0</v>
      </c>
    </row>
    <row r="114" spans="1:9" s="1" customFormat="1" ht="15" customHeight="1">
      <c r="A114" s="593"/>
      <c r="B114" s="595"/>
      <c r="C114" s="584"/>
      <c r="D114" s="587"/>
      <c r="E114" s="513"/>
      <c r="F114" s="588"/>
      <c r="G114" s="400"/>
      <c r="H114" s="583"/>
      <c r="I114" s="592"/>
    </row>
    <row r="115" spans="1:9" s="1" customFormat="1" ht="15" customHeight="1">
      <c r="A115" s="719" t="s">
        <v>36</v>
      </c>
      <c r="B115" s="719"/>
      <c r="C115" s="719"/>
      <c r="D115" s="589">
        <f>D94+D104+D108</f>
        <v>63496285</v>
      </c>
      <c r="E115" s="513"/>
      <c r="F115" s="588" t="s">
        <v>37</v>
      </c>
      <c r="G115" s="588"/>
      <c r="H115" s="583"/>
      <c r="I115" s="596">
        <f>SUM(I116:I120)</f>
        <v>0</v>
      </c>
    </row>
    <row r="116" spans="1:9" s="1" customFormat="1" ht="15" customHeight="1">
      <c r="A116" s="597"/>
      <c r="B116" s="597"/>
      <c r="C116" s="597"/>
      <c r="D116" s="513"/>
      <c r="E116" s="587"/>
      <c r="F116" s="591" t="s">
        <v>38</v>
      </c>
      <c r="G116" s="591"/>
      <c r="H116" s="583"/>
      <c r="I116" s="590">
        <v>0</v>
      </c>
    </row>
    <row r="117" spans="1:9" s="1" customFormat="1" ht="15" customHeight="1">
      <c r="A117" s="597"/>
      <c r="B117" s="597"/>
      <c r="C117" s="597"/>
      <c r="D117" s="513"/>
      <c r="E117" s="598"/>
      <c r="F117" s="591" t="s">
        <v>39</v>
      </c>
      <c r="G117" s="591"/>
      <c r="H117" s="583"/>
      <c r="I117" s="590">
        <v>0</v>
      </c>
    </row>
    <row r="118" spans="1:9" s="1" customFormat="1" ht="15" customHeight="1">
      <c r="A118" s="597"/>
      <c r="B118" s="597"/>
      <c r="C118" s="597"/>
      <c r="D118" s="513"/>
      <c r="E118" s="598"/>
      <c r="F118" s="591" t="s">
        <v>40</v>
      </c>
      <c r="G118" s="591"/>
      <c r="H118" s="583"/>
      <c r="I118" s="590">
        <v>0</v>
      </c>
    </row>
    <row r="119" spans="1:9" s="1" customFormat="1" ht="15" customHeight="1">
      <c r="A119" s="597"/>
      <c r="B119" s="597"/>
      <c r="C119" s="597"/>
      <c r="D119" s="513"/>
      <c r="E119" s="598"/>
      <c r="F119" s="591" t="s">
        <v>41</v>
      </c>
      <c r="G119" s="591"/>
      <c r="H119" s="583"/>
      <c r="I119" s="590">
        <v>0</v>
      </c>
    </row>
    <row r="120" spans="1:9" s="1" customFormat="1" ht="15" customHeight="1">
      <c r="A120" s="597"/>
      <c r="B120" s="597"/>
      <c r="C120" s="597"/>
      <c r="D120" s="513"/>
      <c r="E120" s="598"/>
      <c r="F120" s="591" t="s">
        <v>42</v>
      </c>
      <c r="G120" s="591"/>
      <c r="H120" s="583"/>
      <c r="I120" s="590">
        <v>0</v>
      </c>
    </row>
    <row r="121" spans="1:9" s="1" customFormat="1" ht="15" customHeight="1">
      <c r="A121" s="597"/>
      <c r="B121" s="597"/>
      <c r="C121" s="597"/>
      <c r="D121" s="513"/>
      <c r="E121" s="598"/>
      <c r="F121" s="588"/>
      <c r="G121" s="400"/>
      <c r="H121" s="583"/>
      <c r="I121" s="592"/>
    </row>
    <row r="122" spans="1:9" s="1" customFormat="1" ht="15" customHeight="1">
      <c r="A122" s="597"/>
      <c r="B122" s="597"/>
      <c r="C122" s="597"/>
      <c r="D122" s="513"/>
      <c r="E122" s="598"/>
      <c r="F122" s="593" t="s">
        <v>43</v>
      </c>
      <c r="G122" s="593"/>
      <c r="H122" s="583"/>
      <c r="I122" s="599">
        <f>SUM(I123:I128)</f>
        <v>0</v>
      </c>
    </row>
    <row r="123" spans="1:9" s="1" customFormat="1" ht="15" customHeight="1">
      <c r="A123" s="597"/>
      <c r="B123" s="597"/>
      <c r="C123" s="597"/>
      <c r="D123" s="513"/>
      <c r="E123" s="598"/>
      <c r="F123" s="600" t="s">
        <v>44</v>
      </c>
      <c r="G123" s="600"/>
      <c r="H123" s="583"/>
      <c r="I123" s="590">
        <v>0</v>
      </c>
    </row>
    <row r="124" spans="1:9" s="1" customFormat="1" ht="15" customHeight="1">
      <c r="A124" s="597"/>
      <c r="B124" s="597"/>
      <c r="C124" s="597"/>
      <c r="D124" s="513"/>
      <c r="E124" s="598"/>
      <c r="F124" s="591" t="s">
        <v>45</v>
      </c>
      <c r="G124" s="591"/>
      <c r="H124" s="583"/>
      <c r="I124" s="590">
        <v>0</v>
      </c>
    </row>
    <row r="125" spans="1:9" s="1" customFormat="1" ht="15" customHeight="1">
      <c r="A125" s="597"/>
      <c r="B125" s="597"/>
      <c r="C125" s="597"/>
      <c r="D125" s="513"/>
      <c r="E125" s="598"/>
      <c r="F125" s="591" t="s">
        <v>46</v>
      </c>
      <c r="G125" s="591"/>
      <c r="H125" s="583"/>
      <c r="I125" s="590">
        <v>0</v>
      </c>
    </row>
    <row r="126" spans="1:9" s="1" customFormat="1" ht="15" customHeight="1">
      <c r="A126" s="597"/>
      <c r="B126" s="597"/>
      <c r="C126" s="597"/>
      <c r="D126" s="513"/>
      <c r="E126" s="598"/>
      <c r="F126" s="600" t="s">
        <v>47</v>
      </c>
      <c r="G126" s="600"/>
      <c r="H126" s="583"/>
      <c r="I126" s="590">
        <v>0</v>
      </c>
    </row>
    <row r="127" spans="1:9" s="1" customFormat="1" ht="15" customHeight="1">
      <c r="A127" s="597"/>
      <c r="B127" s="597"/>
      <c r="C127" s="597"/>
      <c r="D127" s="513"/>
      <c r="E127" s="598"/>
      <c r="F127" s="591" t="s">
        <v>48</v>
      </c>
      <c r="G127" s="591"/>
      <c r="H127" s="583"/>
      <c r="I127" s="590">
        <v>0</v>
      </c>
    </row>
    <row r="128" spans="1:9" s="1" customFormat="1" ht="15" customHeight="1">
      <c r="A128" s="597"/>
      <c r="B128" s="597"/>
      <c r="C128" s="597"/>
      <c r="D128" s="513"/>
      <c r="E128" s="598"/>
      <c r="F128" s="591" t="s">
        <v>49</v>
      </c>
      <c r="G128" s="591"/>
      <c r="H128" s="583"/>
      <c r="I128" s="590">
        <v>0</v>
      </c>
    </row>
    <row r="129" spans="1:9" s="1" customFormat="1" ht="15" customHeight="1">
      <c r="A129" s="597"/>
      <c r="B129" s="597"/>
      <c r="C129" s="597"/>
      <c r="D129" s="513"/>
      <c r="E129" s="598"/>
      <c r="F129" s="588"/>
      <c r="G129" s="400"/>
      <c r="H129" s="583"/>
      <c r="I129" s="592"/>
    </row>
    <row r="130" spans="1:9" s="1" customFormat="1" ht="15" customHeight="1">
      <c r="A130" s="513"/>
      <c r="B130" s="513"/>
      <c r="C130" s="513"/>
      <c r="D130" s="513"/>
      <c r="E130" s="598"/>
      <c r="F130" s="593" t="s">
        <v>50</v>
      </c>
      <c r="G130" s="593"/>
      <c r="H130" s="583"/>
      <c r="I130" s="596">
        <f>SUM(I131)</f>
        <v>0</v>
      </c>
    </row>
    <row r="131" spans="1:9" s="1" customFormat="1" ht="15" customHeight="1">
      <c r="A131" s="513"/>
      <c r="B131" s="513"/>
      <c r="C131" s="513"/>
      <c r="D131" s="513"/>
      <c r="E131" s="598"/>
      <c r="F131" s="591" t="s">
        <v>51</v>
      </c>
      <c r="G131" s="591"/>
      <c r="H131" s="583"/>
      <c r="I131" s="590">
        <v>0</v>
      </c>
    </row>
    <row r="132" spans="1:9" s="1" customFormat="1" ht="15" customHeight="1">
      <c r="A132" s="513"/>
      <c r="B132" s="513"/>
      <c r="C132" s="513"/>
      <c r="D132" s="513"/>
      <c r="E132" s="598"/>
      <c r="F132" s="588"/>
      <c r="G132" s="400"/>
      <c r="H132" s="583"/>
      <c r="I132" s="592"/>
    </row>
    <row r="133" spans="1:9" s="1" customFormat="1" ht="15" customHeight="1">
      <c r="A133" s="513"/>
      <c r="B133" s="513"/>
      <c r="C133" s="513"/>
      <c r="D133" s="513"/>
      <c r="E133" s="598"/>
      <c r="F133" s="601" t="s">
        <v>52</v>
      </c>
      <c r="G133" s="601"/>
      <c r="H133" s="583"/>
      <c r="I133" s="589">
        <f>I94+I99+I110+I115+I122+I130</f>
        <v>63298135</v>
      </c>
    </row>
    <row r="134" spans="1:9" s="1" customFormat="1" ht="15" customHeight="1">
      <c r="A134" s="513"/>
      <c r="B134" s="513"/>
      <c r="C134" s="513"/>
      <c r="D134" s="513"/>
      <c r="E134" s="598"/>
      <c r="F134" s="602"/>
      <c r="G134" s="602"/>
      <c r="H134" s="583"/>
      <c r="I134" s="603"/>
    </row>
    <row r="135" spans="1:9" s="1" customFormat="1" ht="15" customHeight="1">
      <c r="A135" s="513"/>
      <c r="B135" s="513"/>
      <c r="C135" s="513"/>
      <c r="D135" s="513"/>
      <c r="E135" s="598"/>
      <c r="F135" s="602" t="s">
        <v>53</v>
      </c>
      <c r="G135" s="602"/>
      <c r="H135" s="583"/>
      <c r="I135" s="589">
        <f>D115-I133</f>
        <v>198150</v>
      </c>
    </row>
    <row r="136" spans="1:9" s="1" customFormat="1" ht="15" customHeight="1"/>
    <row r="137" spans="1:9" s="1" customFormat="1" ht="15" customHeight="1"/>
    <row r="138" spans="1:9" s="1" customFormat="1" ht="15" customHeight="1"/>
    <row r="139" spans="1:9" s="1" customFormat="1" ht="15" customHeight="1"/>
    <row r="140" spans="1:9" s="1" customFormat="1" ht="15" customHeight="1"/>
    <row r="141" spans="1:9" s="1" customFormat="1" ht="15" customHeight="1"/>
    <row r="142" spans="1:9" s="1" customFormat="1" ht="15" customHeight="1"/>
    <row r="143" spans="1:9" s="1" customFormat="1" ht="15" customHeight="1"/>
    <row r="144" spans="1:9" s="1" customFormat="1" ht="15" customHeight="1"/>
    <row r="145" s="1" customFormat="1" ht="15" customHeight="1"/>
    <row r="146" s="1" customFormat="1" ht="15" customHeight="1"/>
    <row r="147" s="1" customFormat="1" ht="15" customHeight="1"/>
    <row r="148" s="1" customFormat="1" ht="15" customHeight="1"/>
    <row r="149" s="1" customFormat="1" ht="15" customHeight="1"/>
    <row r="150" s="1" customFormat="1" ht="15" customHeight="1"/>
    <row r="151" s="1" customFormat="1" ht="15" customHeight="1"/>
    <row r="152" s="1" customFormat="1" ht="15" customHeight="1"/>
    <row r="153" s="1" customFormat="1" ht="15" customHeight="1"/>
    <row r="154" s="1" customFormat="1" ht="15" customHeight="1"/>
    <row r="155" s="1" customFormat="1" ht="15" customHeight="1"/>
    <row r="156" ht="15" customHeight="1"/>
    <row r="157" ht="12" customHeight="1"/>
    <row r="158"/>
    <row r="159"/>
    <row r="160"/>
  </sheetData>
  <mergeCells count="84">
    <mergeCell ref="B2:G2"/>
    <mergeCell ref="B74:K74"/>
    <mergeCell ref="B4:G4"/>
    <mergeCell ref="C6:D6"/>
    <mergeCell ref="H6:I6"/>
    <mergeCell ref="C13:D13"/>
    <mergeCell ref="C36:D36"/>
    <mergeCell ref="C7:D7"/>
    <mergeCell ref="C30:D30"/>
    <mergeCell ref="C8:D8"/>
    <mergeCell ref="C31:D31"/>
    <mergeCell ref="C9:D9"/>
    <mergeCell ref="C10:D10"/>
    <mergeCell ref="C11:D11"/>
    <mergeCell ref="C24:D24"/>
    <mergeCell ref="C25:D25"/>
    <mergeCell ref="C26:D26"/>
    <mergeCell ref="C34:D34"/>
    <mergeCell ref="C12:D12"/>
    <mergeCell ref="C19:D19"/>
    <mergeCell ref="C14:D14"/>
    <mergeCell ref="C15:D15"/>
    <mergeCell ref="C32:D32"/>
    <mergeCell ref="C17:D17"/>
    <mergeCell ref="C18:D18"/>
    <mergeCell ref="C33:D33"/>
    <mergeCell ref="C21:D21"/>
    <mergeCell ref="C22:D22"/>
    <mergeCell ref="C23:D23"/>
    <mergeCell ref="C50:D50"/>
    <mergeCell ref="C28:D28"/>
    <mergeCell ref="C52:D52"/>
    <mergeCell ref="C29:D29"/>
    <mergeCell ref="C44:D44"/>
    <mergeCell ref="C48:D48"/>
    <mergeCell ref="C49:D49"/>
    <mergeCell ref="C45:D45"/>
    <mergeCell ref="C47:D47"/>
    <mergeCell ref="C39:D39"/>
    <mergeCell ref="C40:D40"/>
    <mergeCell ref="C43:D43"/>
    <mergeCell ref="C37:D37"/>
    <mergeCell ref="C38:D38"/>
    <mergeCell ref="C41:D41"/>
    <mergeCell ref="C42:D42"/>
    <mergeCell ref="C53:D53"/>
    <mergeCell ref="C54:D54"/>
    <mergeCell ref="C70:D70"/>
    <mergeCell ref="C56:D56"/>
    <mergeCell ref="C57:D57"/>
    <mergeCell ref="C59:D59"/>
    <mergeCell ref="C60:D60"/>
    <mergeCell ref="C61:D61"/>
    <mergeCell ref="C64:D64"/>
    <mergeCell ref="C65:D65"/>
    <mergeCell ref="C62:D62"/>
    <mergeCell ref="C63:D63"/>
    <mergeCell ref="C55:D55"/>
    <mergeCell ref="C67:D67"/>
    <mergeCell ref="C68:D68"/>
    <mergeCell ref="A98:C98"/>
    <mergeCell ref="A99:C99"/>
    <mergeCell ref="A100:C100"/>
    <mergeCell ref="C72:D72"/>
    <mergeCell ref="A93:C93"/>
    <mergeCell ref="A94:C94"/>
    <mergeCell ref="A91:C91"/>
    <mergeCell ref="A95:C95"/>
    <mergeCell ref="B1:G1"/>
    <mergeCell ref="B3:G3"/>
    <mergeCell ref="A113:C113"/>
    <mergeCell ref="A115:C115"/>
    <mergeCell ref="A108:C108"/>
    <mergeCell ref="A109:C109"/>
    <mergeCell ref="A110:C110"/>
    <mergeCell ref="A111:C111"/>
    <mergeCell ref="A112:C112"/>
    <mergeCell ref="A101:C101"/>
    <mergeCell ref="A102:C102"/>
    <mergeCell ref="A104:C104"/>
    <mergeCell ref="A105:C105"/>
    <mergeCell ref="A106:C106"/>
    <mergeCell ref="A96:C96"/>
    <mergeCell ref="A97:C97"/>
  </mergeCells>
  <printOptions horizontalCentered="1" verticalCentered="1"/>
  <pageMargins left="0.31496062992125984" right="0.31496062992125984" top="0.28000000000000003" bottom="0.35433070866141736" header="0" footer="0"/>
  <pageSetup scale="4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5"/>
  <sheetViews>
    <sheetView showGridLines="0" topLeftCell="D1" zoomScale="75" zoomScaleNormal="75" workbookViewId="0">
      <selection activeCell="J43" sqref="J43"/>
    </sheetView>
  </sheetViews>
  <sheetFormatPr baseColWidth="10" defaultColWidth="0" defaultRowHeight="12" zeroHeight="1"/>
  <cols>
    <col min="1" max="1" width="18.140625" style="8" customWidth="1"/>
    <col min="2" max="2" width="2.7109375" style="8" customWidth="1"/>
    <col min="3" max="3" width="11.42578125" style="8" customWidth="1"/>
    <col min="4" max="4" width="45.5703125" style="8" customWidth="1"/>
    <col min="5" max="6" width="17.7109375" style="8" customWidth="1"/>
    <col min="7" max="7" width="6.7109375" style="8" customWidth="1"/>
    <col min="8" max="8" width="11.42578125" style="8" customWidth="1"/>
    <col min="9" max="9" width="57" style="8" customWidth="1"/>
    <col min="10" max="11" width="17.7109375" style="8" customWidth="1"/>
    <col min="12" max="12" width="2.7109375" style="8" customWidth="1"/>
    <col min="13" max="13" width="2.7109375" style="230" customWidth="1"/>
    <col min="14" max="14" width="50.7109375" style="8" customWidth="1"/>
    <col min="15" max="16384" width="11.42578125" style="8" hidden="1"/>
  </cols>
  <sheetData>
    <row r="1" spans="2:14" s="82" customFormat="1" ht="15.75">
      <c r="B1" s="735" t="str">
        <f>'1.EA'!B1:G1</f>
        <v>CUARTO INFORME TRIMESTRAL DEL GASTO PÚBLICO 2021</v>
      </c>
      <c r="C1" s="735"/>
      <c r="D1" s="735"/>
      <c r="E1" s="735"/>
      <c r="F1" s="735"/>
      <c r="G1" s="735"/>
      <c r="H1" s="735"/>
      <c r="I1" s="735"/>
      <c r="J1" s="735"/>
      <c r="K1" s="735"/>
      <c r="L1" s="735"/>
      <c r="M1" s="81"/>
      <c r="N1" s="81"/>
    </row>
    <row r="2" spans="2:14" s="107" customFormat="1" ht="15.95" customHeight="1">
      <c r="B2" s="736" t="str">
        <f>'1.EA'!B2:G2</f>
        <v>INSTITUTO TECNOLÓGICO SUPERIOR DE PEROTE</v>
      </c>
      <c r="C2" s="737"/>
      <c r="D2" s="737"/>
      <c r="E2" s="737"/>
      <c r="F2" s="737"/>
      <c r="G2" s="737"/>
      <c r="H2" s="737"/>
      <c r="I2" s="737"/>
      <c r="J2" s="737"/>
      <c r="K2" s="737"/>
      <c r="L2" s="738"/>
      <c r="M2" s="105"/>
      <c r="N2" s="106"/>
    </row>
    <row r="3" spans="2:14" s="107" customFormat="1" ht="15.95" customHeight="1">
      <c r="B3" s="741" t="s">
        <v>424</v>
      </c>
      <c r="C3" s="742"/>
      <c r="D3" s="742"/>
      <c r="E3" s="742"/>
      <c r="F3" s="742"/>
      <c r="G3" s="742"/>
      <c r="H3" s="742"/>
      <c r="I3" s="742"/>
      <c r="J3" s="742"/>
      <c r="K3" s="742"/>
      <c r="L3" s="743"/>
      <c r="M3" s="105"/>
      <c r="N3" s="106"/>
    </row>
    <row r="4" spans="2:14" s="107" customFormat="1" ht="15.95" customHeight="1">
      <c r="B4" s="747" t="s">
        <v>520</v>
      </c>
      <c r="C4" s="748"/>
      <c r="D4" s="748"/>
      <c r="E4" s="748"/>
      <c r="F4" s="748"/>
      <c r="G4" s="748"/>
      <c r="H4" s="748"/>
      <c r="I4" s="748"/>
      <c r="J4" s="748"/>
      <c r="K4" s="748"/>
      <c r="L4" s="749"/>
      <c r="M4" s="105"/>
      <c r="N4" s="106"/>
    </row>
    <row r="5" spans="2:14" s="82" customFormat="1" ht="5.0999999999999996" customHeight="1">
      <c r="B5" s="84"/>
      <c r="C5" s="84"/>
      <c r="D5" s="84"/>
      <c r="E5" s="84"/>
      <c r="F5" s="84"/>
      <c r="G5" s="85"/>
      <c r="H5" s="84"/>
      <c r="I5" s="84"/>
      <c r="J5" s="84"/>
      <c r="K5" s="84"/>
      <c r="L5" s="83"/>
      <c r="M5" s="83"/>
      <c r="N5" s="81"/>
    </row>
    <row r="6" spans="2:14" s="82" customFormat="1" ht="15.75">
      <c r="B6" s="239"/>
      <c r="C6" s="745" t="s">
        <v>113</v>
      </c>
      <c r="D6" s="745"/>
      <c r="E6" s="241">
        <v>2021</v>
      </c>
      <c r="F6" s="241">
        <f>E6-1</f>
        <v>2020</v>
      </c>
      <c r="G6" s="238"/>
      <c r="H6" s="745" t="s">
        <v>112</v>
      </c>
      <c r="I6" s="745"/>
      <c r="J6" s="242">
        <f>E6</f>
        <v>2021</v>
      </c>
      <c r="K6" s="242">
        <f>F6</f>
        <v>2020</v>
      </c>
      <c r="L6" s="240"/>
      <c r="M6" s="83"/>
      <c r="N6" s="81"/>
    </row>
    <row r="7" spans="2:14" s="82" customFormat="1" ht="5.0999999999999996" customHeight="1">
      <c r="B7" s="87"/>
      <c r="C7" s="91"/>
      <c r="D7" s="90"/>
      <c r="E7" s="92"/>
      <c r="F7" s="92"/>
      <c r="G7" s="89"/>
      <c r="H7" s="91"/>
      <c r="I7" s="90"/>
      <c r="J7" s="26"/>
      <c r="K7" s="26"/>
      <c r="L7" s="86"/>
      <c r="M7" s="83"/>
      <c r="N7" s="81"/>
    </row>
    <row r="8" spans="2:14" s="82" customFormat="1" ht="15">
      <c r="B8" s="87"/>
      <c r="C8" s="746" t="s">
        <v>111</v>
      </c>
      <c r="D8" s="746"/>
      <c r="E8" s="92"/>
      <c r="F8" s="92"/>
      <c r="G8" s="89"/>
      <c r="H8" s="746" t="s">
        <v>110</v>
      </c>
      <c r="I8" s="746"/>
      <c r="J8" s="92"/>
      <c r="K8" s="92"/>
      <c r="L8" s="86"/>
      <c r="M8" s="83"/>
      <c r="N8" s="81"/>
    </row>
    <row r="9" spans="2:14" s="82" customFormat="1" ht="15">
      <c r="B9" s="87"/>
      <c r="C9" s="744" t="s">
        <v>109</v>
      </c>
      <c r="D9" s="744"/>
      <c r="E9" s="31">
        <v>1656005</v>
      </c>
      <c r="F9" s="31">
        <v>2601279</v>
      </c>
      <c r="G9" s="89"/>
      <c r="H9" s="744" t="s">
        <v>108</v>
      </c>
      <c r="I9" s="744"/>
      <c r="J9" s="31">
        <v>18676618</v>
      </c>
      <c r="K9" s="31">
        <v>17356262</v>
      </c>
      <c r="L9" s="86"/>
      <c r="M9" s="83"/>
      <c r="N9" s="81"/>
    </row>
    <row r="10" spans="2:14" s="82" customFormat="1" ht="15">
      <c r="B10" s="87"/>
      <c r="C10" s="744" t="s">
        <v>107</v>
      </c>
      <c r="D10" s="744"/>
      <c r="E10" s="31">
        <v>29199146</v>
      </c>
      <c r="F10" s="31">
        <v>29986239</v>
      </c>
      <c r="G10" s="89"/>
      <c r="H10" s="744" t="s">
        <v>106</v>
      </c>
      <c r="I10" s="744"/>
      <c r="J10" s="31">
        <v>0</v>
      </c>
      <c r="K10" s="31">
        <v>0</v>
      </c>
      <c r="L10" s="86"/>
      <c r="M10" s="83"/>
      <c r="N10" s="81"/>
    </row>
    <row r="11" spans="2:14" s="82" customFormat="1" ht="15">
      <c r="B11" s="87"/>
      <c r="C11" s="744" t="s">
        <v>105</v>
      </c>
      <c r="D11" s="744"/>
      <c r="E11" s="31">
        <v>0</v>
      </c>
      <c r="F11" s="31">
        <v>0</v>
      </c>
      <c r="G11" s="89"/>
      <c r="H11" s="744" t="s">
        <v>104</v>
      </c>
      <c r="I11" s="744"/>
      <c r="J11" s="31">
        <v>0</v>
      </c>
      <c r="K11" s="31">
        <v>0</v>
      </c>
      <c r="L11" s="86"/>
      <c r="M11" s="83"/>
      <c r="N11" s="81"/>
    </row>
    <row r="12" spans="2:14" s="82" customFormat="1" ht="15">
      <c r="B12" s="87"/>
      <c r="C12" s="744" t="s">
        <v>103</v>
      </c>
      <c r="D12" s="744"/>
      <c r="E12" s="31">
        <v>0</v>
      </c>
      <c r="F12" s="31">
        <v>0</v>
      </c>
      <c r="G12" s="89"/>
      <c r="H12" s="744" t="s">
        <v>102</v>
      </c>
      <c r="I12" s="744"/>
      <c r="J12" s="31">
        <v>0</v>
      </c>
      <c r="K12" s="31">
        <v>0</v>
      </c>
      <c r="L12" s="86"/>
      <c r="M12" s="83"/>
      <c r="N12" s="81"/>
    </row>
    <row r="13" spans="2:14" s="82" customFormat="1" ht="15">
      <c r="B13" s="87"/>
      <c r="C13" s="744" t="s">
        <v>101</v>
      </c>
      <c r="D13" s="744"/>
      <c r="E13" s="31">
        <v>0</v>
      </c>
      <c r="F13" s="31">
        <v>0</v>
      </c>
      <c r="G13" s="89"/>
      <c r="H13" s="744" t="s">
        <v>100</v>
      </c>
      <c r="I13" s="744"/>
      <c r="J13" s="31">
        <v>0</v>
      </c>
      <c r="K13" s="31">
        <v>0</v>
      </c>
      <c r="L13" s="86"/>
      <c r="M13" s="83"/>
      <c r="N13" s="81"/>
    </row>
    <row r="14" spans="2:14" s="82" customFormat="1" ht="15">
      <c r="B14" s="87"/>
      <c r="C14" s="744" t="s">
        <v>99</v>
      </c>
      <c r="D14" s="744"/>
      <c r="E14" s="31">
        <v>0</v>
      </c>
      <c r="F14" s="31">
        <v>0</v>
      </c>
      <c r="G14" s="89"/>
      <c r="H14" s="744" t="s">
        <v>98</v>
      </c>
      <c r="I14" s="744"/>
      <c r="J14" s="31">
        <v>0</v>
      </c>
      <c r="K14" s="31">
        <v>0</v>
      </c>
      <c r="L14" s="86"/>
      <c r="M14" s="83"/>
      <c r="N14" s="81"/>
    </row>
    <row r="15" spans="2:14" s="82" customFormat="1" ht="15">
      <c r="B15" s="87"/>
      <c r="C15" s="744" t="s">
        <v>97</v>
      </c>
      <c r="D15" s="744"/>
      <c r="E15" s="31">
        <v>0</v>
      </c>
      <c r="F15" s="31">
        <v>0</v>
      </c>
      <c r="G15" s="89"/>
      <c r="H15" s="744" t="s">
        <v>96</v>
      </c>
      <c r="I15" s="744"/>
      <c r="J15" s="31">
        <v>0</v>
      </c>
      <c r="K15" s="31">
        <v>0</v>
      </c>
      <c r="L15" s="86"/>
      <c r="M15" s="83"/>
      <c r="N15" s="81"/>
    </row>
    <row r="16" spans="2:14" s="82" customFormat="1" ht="15">
      <c r="B16" s="87"/>
      <c r="C16" s="93"/>
      <c r="D16" s="94"/>
      <c r="E16" s="95"/>
      <c r="F16" s="95"/>
      <c r="G16" s="89"/>
      <c r="H16" s="744" t="s">
        <v>95</v>
      </c>
      <c r="I16" s="744"/>
      <c r="J16" s="31">
        <v>0</v>
      </c>
      <c r="K16" s="31">
        <v>0</v>
      </c>
      <c r="L16" s="86"/>
      <c r="M16" s="83"/>
      <c r="N16" s="81"/>
    </row>
    <row r="17" spans="2:14" s="82" customFormat="1" ht="15">
      <c r="B17" s="96"/>
      <c r="C17" s="746" t="s">
        <v>94</v>
      </c>
      <c r="D17" s="746"/>
      <c r="E17" s="33">
        <f>SUM(E9:E16)</f>
        <v>30855151</v>
      </c>
      <c r="F17" s="33">
        <f>SUM(F9:F16)</f>
        <v>32587518</v>
      </c>
      <c r="G17" s="97"/>
      <c r="H17" s="91"/>
      <c r="I17" s="90"/>
      <c r="J17" s="34"/>
      <c r="K17" s="34"/>
      <c r="L17" s="86"/>
      <c r="M17" s="83"/>
      <c r="N17" s="81"/>
    </row>
    <row r="18" spans="2:14" s="82" customFormat="1" ht="15">
      <c r="B18" s="96"/>
      <c r="C18" s="91"/>
      <c r="D18" s="98"/>
      <c r="E18" s="34"/>
      <c r="F18" s="34"/>
      <c r="G18" s="97"/>
      <c r="H18" s="746" t="s">
        <v>93</v>
      </c>
      <c r="I18" s="746"/>
      <c r="J18" s="33">
        <f>SUM(J9:J17)</f>
        <v>18676618</v>
      </c>
      <c r="K18" s="33">
        <f>SUM(K9:K17)</f>
        <v>17356262</v>
      </c>
      <c r="L18" s="86"/>
      <c r="M18" s="83"/>
      <c r="N18" s="81"/>
    </row>
    <row r="19" spans="2:14" s="82" customFormat="1" ht="15">
      <c r="B19" s="87"/>
      <c r="C19" s="746" t="s">
        <v>92</v>
      </c>
      <c r="D19" s="746"/>
      <c r="E19" s="95"/>
      <c r="F19" s="95"/>
      <c r="G19" s="89"/>
      <c r="H19" s="308"/>
      <c r="I19" s="307"/>
      <c r="J19" s="34"/>
      <c r="K19" s="34"/>
      <c r="L19" s="86"/>
      <c r="M19" s="83"/>
      <c r="N19" s="81"/>
    </row>
    <row r="20" spans="2:14" s="82" customFormat="1" ht="15">
      <c r="B20" s="87"/>
      <c r="C20" s="744" t="s">
        <v>90</v>
      </c>
      <c r="D20" s="744"/>
      <c r="E20" s="31">
        <v>0</v>
      </c>
      <c r="F20" s="31">
        <v>0</v>
      </c>
      <c r="G20" s="89"/>
      <c r="H20" s="746" t="s">
        <v>91</v>
      </c>
      <c r="I20" s="746"/>
      <c r="J20" s="92"/>
      <c r="K20" s="92"/>
      <c r="L20" s="86"/>
      <c r="M20" s="83"/>
      <c r="N20" s="81"/>
    </row>
    <row r="21" spans="2:14" s="82" customFormat="1" ht="15">
      <c r="B21" s="87"/>
      <c r="C21" s="744" t="s">
        <v>88</v>
      </c>
      <c r="D21" s="744"/>
      <c r="E21" s="31">
        <v>0</v>
      </c>
      <c r="F21" s="31">
        <v>0</v>
      </c>
      <c r="G21" s="89"/>
      <c r="H21" s="744" t="s">
        <v>89</v>
      </c>
      <c r="I21" s="744"/>
      <c r="J21" s="31">
        <v>0</v>
      </c>
      <c r="K21" s="31">
        <v>0</v>
      </c>
      <c r="L21" s="86"/>
      <c r="M21" s="83"/>
      <c r="N21" s="81"/>
    </row>
    <row r="22" spans="2:14" s="82" customFormat="1" ht="15">
      <c r="B22" s="87"/>
      <c r="C22" s="744" t="s">
        <v>86</v>
      </c>
      <c r="D22" s="744"/>
      <c r="E22" s="31">
        <v>23329742</v>
      </c>
      <c r="F22" s="31">
        <v>15283110</v>
      </c>
      <c r="G22" s="89"/>
      <c r="H22" s="744" t="s">
        <v>87</v>
      </c>
      <c r="I22" s="744"/>
      <c r="J22" s="31">
        <v>0</v>
      </c>
      <c r="K22" s="31">
        <v>0</v>
      </c>
      <c r="L22" s="86"/>
      <c r="M22" s="83"/>
      <c r="N22" s="81"/>
    </row>
    <row r="23" spans="2:14" s="82" customFormat="1" ht="15">
      <c r="B23" s="87"/>
      <c r="C23" s="744" t="s">
        <v>84</v>
      </c>
      <c r="D23" s="744"/>
      <c r="E23" s="31">
        <v>11456138</v>
      </c>
      <c r="F23" s="31">
        <v>11394830</v>
      </c>
      <c r="G23" s="89"/>
      <c r="H23" s="744" t="s">
        <v>85</v>
      </c>
      <c r="I23" s="744"/>
      <c r="J23" s="31">
        <v>0</v>
      </c>
      <c r="K23" s="31">
        <v>0</v>
      </c>
      <c r="L23" s="86"/>
      <c r="M23" s="83"/>
      <c r="N23" s="81"/>
    </row>
    <row r="24" spans="2:14" s="82" customFormat="1" ht="15">
      <c r="B24" s="87"/>
      <c r="C24" s="744" t="s">
        <v>82</v>
      </c>
      <c r="D24" s="744"/>
      <c r="E24" s="31">
        <v>333662</v>
      </c>
      <c r="F24" s="31">
        <v>228816</v>
      </c>
      <c r="G24" s="89"/>
      <c r="H24" s="744" t="s">
        <v>83</v>
      </c>
      <c r="I24" s="744"/>
      <c r="J24" s="31">
        <v>0</v>
      </c>
      <c r="K24" s="31">
        <v>0</v>
      </c>
      <c r="L24" s="86"/>
      <c r="M24" s="83"/>
      <c r="N24" s="81"/>
    </row>
    <row r="25" spans="2:14" s="82" customFormat="1" ht="15">
      <c r="B25" s="87"/>
      <c r="C25" s="744" t="s">
        <v>80</v>
      </c>
      <c r="D25" s="744"/>
      <c r="E25" s="31">
        <v>0</v>
      </c>
      <c r="F25" s="31">
        <v>0</v>
      </c>
      <c r="G25" s="89"/>
      <c r="H25" s="744" t="s">
        <v>81</v>
      </c>
      <c r="I25" s="744"/>
      <c r="J25" s="31">
        <v>0</v>
      </c>
      <c r="K25" s="31">
        <v>0</v>
      </c>
      <c r="L25" s="86"/>
      <c r="M25" s="83"/>
      <c r="N25" s="81"/>
    </row>
    <row r="26" spans="2:14" s="82" customFormat="1" ht="15">
      <c r="B26" s="87"/>
      <c r="C26" s="744" t="s">
        <v>78</v>
      </c>
      <c r="D26" s="744"/>
      <c r="E26" s="31">
        <v>0</v>
      </c>
      <c r="F26" s="31">
        <v>0</v>
      </c>
      <c r="G26" s="89"/>
      <c r="H26" s="744" t="s">
        <v>79</v>
      </c>
      <c r="I26" s="744"/>
      <c r="J26" s="31">
        <v>0</v>
      </c>
      <c r="K26" s="31">
        <v>0</v>
      </c>
      <c r="L26" s="86"/>
      <c r="M26" s="83"/>
      <c r="N26" s="81"/>
    </row>
    <row r="27" spans="2:14" s="82" customFormat="1" ht="15">
      <c r="B27" s="87"/>
      <c r="C27" s="744" t="s">
        <v>77</v>
      </c>
      <c r="D27" s="744"/>
      <c r="E27" s="31">
        <v>0</v>
      </c>
      <c r="F27" s="31">
        <v>0</v>
      </c>
      <c r="G27" s="89"/>
      <c r="H27" s="93"/>
      <c r="I27" s="94"/>
      <c r="J27" s="95"/>
      <c r="K27" s="95"/>
      <c r="L27" s="86"/>
      <c r="M27" s="83"/>
      <c r="N27" s="81"/>
    </row>
    <row r="28" spans="2:14" s="82" customFormat="1" ht="15" customHeight="1">
      <c r="B28" s="87"/>
      <c r="C28" s="744" t="s">
        <v>75</v>
      </c>
      <c r="D28" s="744"/>
      <c r="E28" s="31">
        <v>0</v>
      </c>
      <c r="F28" s="31">
        <v>0</v>
      </c>
      <c r="G28" s="89"/>
      <c r="H28" s="746" t="s">
        <v>76</v>
      </c>
      <c r="I28" s="746"/>
      <c r="J28" s="26">
        <f>SUM(J21:J27)</f>
        <v>0</v>
      </c>
      <c r="K28" s="26">
        <f>SUM(K21:K27)</f>
        <v>0</v>
      </c>
      <c r="L28" s="86"/>
      <c r="M28" s="83"/>
      <c r="N28" s="81"/>
    </row>
    <row r="29" spans="2:14" s="82" customFormat="1" ht="15">
      <c r="B29" s="87"/>
      <c r="C29" s="744"/>
      <c r="D29" s="744"/>
      <c r="E29" s="31"/>
      <c r="F29" s="31"/>
      <c r="G29" s="89"/>
      <c r="H29" s="112"/>
      <c r="I29" s="112"/>
      <c r="J29" s="26"/>
      <c r="K29" s="26"/>
      <c r="L29" s="86"/>
      <c r="M29" s="83"/>
      <c r="N29" s="81"/>
    </row>
    <row r="30" spans="2:14" s="82" customFormat="1" ht="15">
      <c r="B30" s="87"/>
      <c r="G30" s="89"/>
      <c r="H30" s="746" t="s">
        <v>74</v>
      </c>
      <c r="I30" s="746"/>
      <c r="J30" s="26">
        <f>J18+J28</f>
        <v>18676618</v>
      </c>
      <c r="K30" s="26">
        <f>K18+K28</f>
        <v>17356262</v>
      </c>
      <c r="L30" s="86"/>
      <c r="M30" s="83"/>
      <c r="N30" s="81"/>
    </row>
    <row r="31" spans="2:14" s="82" customFormat="1" ht="15">
      <c r="B31" s="87"/>
      <c r="C31" s="746" t="s">
        <v>73</v>
      </c>
      <c r="D31" s="746"/>
      <c r="E31" s="33">
        <f>SUM(E20:E30)</f>
        <v>35119542</v>
      </c>
      <c r="F31" s="33">
        <f>SUM(F20:F30)</f>
        <v>26906756</v>
      </c>
      <c r="G31" s="89"/>
      <c r="L31" s="86"/>
      <c r="M31" s="83"/>
      <c r="N31" s="81"/>
    </row>
    <row r="32" spans="2:14" s="82" customFormat="1" ht="15">
      <c r="B32" s="96"/>
      <c r="G32" s="97"/>
      <c r="H32" s="750" t="s">
        <v>72</v>
      </c>
      <c r="I32" s="750"/>
      <c r="J32" s="95"/>
      <c r="K32" s="95"/>
      <c r="L32" s="86"/>
      <c r="M32" s="83"/>
      <c r="N32" s="81"/>
    </row>
    <row r="33" spans="2:14" s="82" customFormat="1" ht="15" customHeight="1">
      <c r="B33" s="87"/>
      <c r="C33" s="750" t="s">
        <v>71</v>
      </c>
      <c r="D33" s="750"/>
      <c r="E33" s="26">
        <f>E17+E31</f>
        <v>65974693</v>
      </c>
      <c r="F33" s="26">
        <f>F17+F31</f>
        <v>59494274</v>
      </c>
      <c r="G33" s="89"/>
      <c r="L33" s="86"/>
      <c r="M33" s="83"/>
      <c r="N33" s="81"/>
    </row>
    <row r="34" spans="2:14" s="82" customFormat="1" ht="15">
      <c r="B34" s="87"/>
      <c r="G34" s="89"/>
      <c r="H34" s="746" t="s">
        <v>70</v>
      </c>
      <c r="I34" s="746"/>
      <c r="J34" s="26">
        <f>SUM(J35:J37)</f>
        <v>4347</v>
      </c>
      <c r="K34" s="26">
        <f>SUM(K35:K37)</f>
        <v>4347</v>
      </c>
      <c r="L34" s="86"/>
      <c r="M34" s="83"/>
      <c r="N34" s="81"/>
    </row>
    <row r="35" spans="2:14" s="82" customFormat="1" ht="15">
      <c r="B35" s="87"/>
      <c r="C35" s="93"/>
      <c r="D35" s="93"/>
      <c r="E35" s="95"/>
      <c r="F35" s="95"/>
      <c r="G35" s="89"/>
      <c r="H35" s="744" t="s">
        <v>33</v>
      </c>
      <c r="I35" s="744"/>
      <c r="J35" s="31">
        <v>0</v>
      </c>
      <c r="K35" s="31">
        <v>0</v>
      </c>
      <c r="L35" s="86"/>
      <c r="M35" s="83"/>
      <c r="N35" s="81"/>
    </row>
    <row r="36" spans="2:14" s="82" customFormat="1" ht="15">
      <c r="B36" s="87"/>
      <c r="C36" s="93"/>
      <c r="D36" s="99"/>
      <c r="E36" s="99"/>
      <c r="F36" s="95"/>
      <c r="G36" s="89"/>
      <c r="H36" s="744" t="s">
        <v>69</v>
      </c>
      <c r="I36" s="744"/>
      <c r="J36" s="31">
        <v>4347</v>
      </c>
      <c r="K36" s="31">
        <v>4347</v>
      </c>
      <c r="L36" s="86"/>
      <c r="M36" s="83"/>
      <c r="N36" s="81"/>
    </row>
    <row r="37" spans="2:14" s="82" customFormat="1" ht="15">
      <c r="B37" s="87"/>
      <c r="C37" s="93"/>
      <c r="D37" s="99"/>
      <c r="E37" s="99"/>
      <c r="F37" s="95"/>
      <c r="G37" s="89"/>
      <c r="H37" s="744" t="s">
        <v>68</v>
      </c>
      <c r="I37" s="744"/>
      <c r="J37" s="31">
        <v>0</v>
      </c>
      <c r="K37" s="31">
        <v>0</v>
      </c>
      <c r="L37" s="86"/>
      <c r="M37" s="83"/>
      <c r="N37" s="81"/>
    </row>
    <row r="38" spans="2:14" s="82" customFormat="1" ht="9.9499999999999993" customHeight="1">
      <c r="B38" s="87"/>
      <c r="C38" s="93"/>
      <c r="D38" s="99"/>
      <c r="E38" s="99"/>
      <c r="F38" s="95"/>
      <c r="G38" s="89"/>
      <c r="H38" s="93"/>
      <c r="I38" s="88"/>
      <c r="J38" s="95"/>
      <c r="K38" s="95"/>
      <c r="L38" s="86"/>
      <c r="M38" s="83"/>
      <c r="N38" s="81"/>
    </row>
    <row r="39" spans="2:14" s="82" customFormat="1" ht="15">
      <c r="B39" s="87"/>
      <c r="C39" s="93"/>
      <c r="D39" s="99"/>
      <c r="E39" s="99"/>
      <c r="F39" s="95"/>
      <c r="G39" s="89"/>
      <c r="H39" s="746" t="s">
        <v>67</v>
      </c>
      <c r="I39" s="746"/>
      <c r="J39" s="26">
        <f>SUM(J40:J44)</f>
        <v>47293728</v>
      </c>
      <c r="K39" s="26">
        <f>SUM(K40:K44)</f>
        <v>42133665</v>
      </c>
      <c r="L39" s="86"/>
      <c r="M39" s="83"/>
      <c r="N39" s="81"/>
    </row>
    <row r="40" spans="2:14" s="82" customFormat="1" ht="15">
      <c r="B40" s="87"/>
      <c r="C40" s="93"/>
      <c r="D40" s="99"/>
      <c r="E40" s="99"/>
      <c r="F40" s="95"/>
      <c r="G40" s="89"/>
      <c r="H40" s="744" t="s">
        <v>66</v>
      </c>
      <c r="I40" s="744"/>
      <c r="J40" s="31">
        <f>'1.EA'!E72</f>
        <v>166155</v>
      </c>
      <c r="K40" s="31">
        <f>'1.EA'!F72</f>
        <v>198150</v>
      </c>
      <c r="L40" s="86"/>
      <c r="M40" s="83"/>
      <c r="N40" s="81"/>
    </row>
    <row r="41" spans="2:14" s="82" customFormat="1" ht="15">
      <c r="B41" s="87"/>
      <c r="C41" s="93"/>
      <c r="D41" s="99"/>
      <c r="E41" s="99"/>
      <c r="F41" s="95"/>
      <c r="G41" s="89"/>
      <c r="H41" s="744" t="s">
        <v>65</v>
      </c>
      <c r="I41" s="744"/>
      <c r="J41" s="31">
        <v>17044008</v>
      </c>
      <c r="K41" s="31">
        <v>19898582</v>
      </c>
      <c r="L41" s="86"/>
      <c r="M41" s="83"/>
      <c r="N41" s="81"/>
    </row>
    <row r="42" spans="2:14" s="82" customFormat="1" ht="15">
      <c r="B42" s="87"/>
      <c r="C42" s="93"/>
      <c r="D42" s="99"/>
      <c r="E42" s="99"/>
      <c r="F42" s="95"/>
      <c r="G42" s="89"/>
      <c r="H42" s="744" t="s">
        <v>64</v>
      </c>
      <c r="I42" s="744"/>
      <c r="J42" s="31">
        <v>17139723</v>
      </c>
      <c r="K42" s="31">
        <v>9093091</v>
      </c>
      <c r="L42" s="86"/>
      <c r="M42" s="83"/>
      <c r="N42" s="81"/>
    </row>
    <row r="43" spans="2:14" s="82" customFormat="1" ht="15">
      <c r="B43" s="87"/>
      <c r="C43" s="93"/>
      <c r="D43" s="93"/>
      <c r="E43" s="95"/>
      <c r="F43" s="95"/>
      <c r="G43" s="89"/>
      <c r="H43" s="744" t="s">
        <v>63</v>
      </c>
      <c r="I43" s="744"/>
      <c r="J43" s="31">
        <v>0</v>
      </c>
      <c r="K43" s="31">
        <v>0</v>
      </c>
      <c r="L43" s="86"/>
      <c r="M43" s="83"/>
      <c r="N43" s="81"/>
    </row>
    <row r="44" spans="2:14" s="82" customFormat="1" ht="15">
      <c r="B44" s="87"/>
      <c r="C44" s="93"/>
      <c r="D44" s="93"/>
      <c r="E44" s="95"/>
      <c r="F44" s="95"/>
      <c r="G44" s="89"/>
      <c r="H44" s="744" t="s">
        <v>62</v>
      </c>
      <c r="I44" s="744"/>
      <c r="J44" s="31">
        <v>12943842</v>
      </c>
      <c r="K44" s="31">
        <v>12943842</v>
      </c>
      <c r="L44" s="86"/>
      <c r="M44" s="83"/>
      <c r="N44" s="81"/>
    </row>
    <row r="45" spans="2:14" s="82" customFormat="1" ht="9.9499999999999993" customHeight="1">
      <c r="B45" s="87"/>
      <c r="C45" s="93"/>
      <c r="D45" s="93"/>
      <c r="E45" s="95"/>
      <c r="F45" s="95"/>
      <c r="G45" s="89"/>
      <c r="H45" s="93"/>
      <c r="I45" s="88"/>
      <c r="J45" s="95"/>
      <c r="K45" s="95"/>
      <c r="L45" s="86"/>
      <c r="M45" s="83"/>
      <c r="N45" s="81"/>
    </row>
    <row r="46" spans="2:14" s="82" customFormat="1" ht="15">
      <c r="B46" s="87"/>
      <c r="C46" s="93"/>
      <c r="D46" s="93"/>
      <c r="E46" s="95"/>
      <c r="F46" s="95"/>
      <c r="G46" s="89"/>
      <c r="H46" s="746" t="s">
        <v>61</v>
      </c>
      <c r="I46" s="746"/>
      <c r="J46" s="26">
        <f>SUM(J47:J48)</f>
        <v>0</v>
      </c>
      <c r="K46" s="26">
        <f>SUM(K47:K48)</f>
        <v>0</v>
      </c>
      <c r="L46" s="86"/>
      <c r="M46" s="83"/>
      <c r="N46" s="81"/>
    </row>
    <row r="47" spans="2:14" s="82" customFormat="1" ht="15">
      <c r="B47" s="87"/>
      <c r="C47" s="93"/>
      <c r="D47" s="93"/>
      <c r="E47" s="95"/>
      <c r="F47" s="95"/>
      <c r="G47" s="89"/>
      <c r="H47" s="744" t="s">
        <v>60</v>
      </c>
      <c r="I47" s="744"/>
      <c r="J47" s="31">
        <v>0</v>
      </c>
      <c r="K47" s="31">
        <v>0</v>
      </c>
      <c r="L47" s="86"/>
      <c r="M47" s="83"/>
      <c r="N47" s="81"/>
    </row>
    <row r="48" spans="2:14" s="82" customFormat="1" ht="15">
      <c r="B48" s="87"/>
      <c r="C48" s="93"/>
      <c r="D48" s="93"/>
      <c r="E48" s="95"/>
      <c r="F48" s="95"/>
      <c r="G48" s="89"/>
      <c r="H48" s="744" t="s">
        <v>59</v>
      </c>
      <c r="I48" s="744"/>
      <c r="J48" s="31">
        <v>0</v>
      </c>
      <c r="K48" s="31">
        <v>0</v>
      </c>
      <c r="L48" s="86"/>
      <c r="M48" s="83"/>
      <c r="N48" s="81"/>
    </row>
    <row r="49" spans="2:14" s="82" customFormat="1" ht="9.9499999999999993" customHeight="1">
      <c r="B49" s="87"/>
      <c r="C49" s="93"/>
      <c r="D49" s="93"/>
      <c r="E49" s="95"/>
      <c r="F49" s="95"/>
      <c r="G49" s="89"/>
      <c r="H49" s="93"/>
      <c r="I49" s="100"/>
      <c r="J49" s="95"/>
      <c r="K49" s="95"/>
      <c r="L49" s="86"/>
      <c r="M49" s="83"/>
      <c r="N49" s="81"/>
    </row>
    <row r="50" spans="2:14" s="82" customFormat="1" ht="15">
      <c r="B50" s="87"/>
      <c r="C50" s="93"/>
      <c r="D50" s="93"/>
      <c r="E50" s="95"/>
      <c r="F50" s="95"/>
      <c r="G50" s="89"/>
      <c r="H50" s="746" t="s">
        <v>58</v>
      </c>
      <c r="I50" s="746"/>
      <c r="J50" s="26">
        <f>J34+J39+J46</f>
        <v>47298075</v>
      </c>
      <c r="K50" s="26">
        <f>K34+K39+K46</f>
        <v>42138012</v>
      </c>
      <c r="L50" s="86"/>
      <c r="M50" s="83"/>
      <c r="N50" s="81" t="str">
        <f>IF(J52=E33,"","ERROR año actual")</f>
        <v/>
      </c>
    </row>
    <row r="51" spans="2:14" s="82" customFormat="1" ht="9.9499999999999993" customHeight="1">
      <c r="B51" s="87"/>
      <c r="C51" s="93"/>
      <c r="D51" s="93"/>
      <c r="E51" s="95"/>
      <c r="F51" s="95"/>
      <c r="G51" s="89"/>
      <c r="H51" s="93"/>
      <c r="I51" s="88"/>
      <c r="J51" s="95"/>
      <c r="K51" s="95"/>
      <c r="L51" s="86"/>
      <c r="M51" s="83"/>
      <c r="N51" s="81"/>
    </row>
    <row r="52" spans="2:14" s="82" customFormat="1" ht="15">
      <c r="B52" s="87"/>
      <c r="C52" s="93"/>
      <c r="D52" s="93"/>
      <c r="E52" s="95"/>
      <c r="F52" s="95"/>
      <c r="G52" s="89"/>
      <c r="H52" s="750" t="s">
        <v>57</v>
      </c>
      <c r="I52" s="750"/>
      <c r="J52" s="26">
        <f>J50+J30</f>
        <v>65974693</v>
      </c>
      <c r="K52" s="26">
        <f>K50+K30</f>
        <v>59494274</v>
      </c>
      <c r="L52" s="86"/>
      <c r="M52" s="83"/>
      <c r="N52" s="81" t="str">
        <f>IF(K52=F33,"","ERROR año anterior")</f>
        <v/>
      </c>
    </row>
    <row r="53" spans="2:14" s="82" customFormat="1" ht="9.9499999999999993" customHeight="1">
      <c r="B53" s="101"/>
      <c r="C53" s="102"/>
      <c r="D53" s="102"/>
      <c r="E53" s="102"/>
      <c r="F53" s="102"/>
      <c r="G53" s="103"/>
      <c r="H53" s="102"/>
      <c r="I53" s="102"/>
      <c r="J53" s="102"/>
      <c r="K53" s="102"/>
      <c r="L53" s="104"/>
      <c r="M53" s="83"/>
      <c r="N53" s="81"/>
    </row>
    <row r="54" spans="2:14" s="82" customFormat="1" ht="12" customHeight="1">
      <c r="B54" s="751" t="s">
        <v>177</v>
      </c>
      <c r="C54" s="751"/>
      <c r="D54" s="751"/>
      <c r="E54" s="751"/>
      <c r="F54" s="751"/>
      <c r="G54" s="751"/>
      <c r="H54" s="751"/>
      <c r="I54" s="751"/>
      <c r="J54" s="751"/>
      <c r="K54" s="751"/>
      <c r="L54" s="81"/>
      <c r="M54" s="81"/>
      <c r="N54" s="81"/>
    </row>
    <row r="55" spans="2:14">
      <c r="J55" s="323"/>
      <c r="K55" s="314"/>
    </row>
    <row r="56" spans="2:14" ht="15">
      <c r="J56" s="324"/>
      <c r="K56" s="314"/>
    </row>
    <row r="57" spans="2:14" ht="15">
      <c r="J57" s="324"/>
    </row>
    <row r="58" spans="2:14" ht="15">
      <c r="J58" s="324"/>
    </row>
    <row r="59" spans="2:14"/>
    <row r="60" spans="2:14"/>
    <row r="61" spans="2:14"/>
    <row r="62" spans="2:14"/>
    <row r="63" spans="2:14"/>
    <row r="64" spans="2:14"/>
    <row r="65" spans="2:2"/>
    <row r="66" spans="2:2"/>
    <row r="67" spans="2:2"/>
    <row r="68" spans="2:2"/>
    <row r="69" spans="2:2"/>
    <row r="70" spans="2:2"/>
    <row r="71" spans="2:2"/>
    <row r="72" spans="2:2"/>
    <row r="73" spans="2:2"/>
    <row r="74" spans="2:2"/>
    <row r="75" spans="2:2"/>
    <row r="76" spans="2:2"/>
    <row r="77" spans="2:2"/>
    <row r="78" spans="2:2"/>
    <row r="79" spans="2:2"/>
    <row r="80" spans="2:2">
      <c r="B80" s="8" t="s">
        <v>430</v>
      </c>
    </row>
    <row r="81" spans="2:9"/>
    <row r="82" spans="2:9"/>
    <row r="83" spans="2:9">
      <c r="B83" s="740" t="s">
        <v>200</v>
      </c>
      <c r="C83" s="740"/>
      <c r="D83" s="619" t="s">
        <v>201</v>
      </c>
      <c r="E83" s="620"/>
      <c r="F83" s="621"/>
      <c r="G83" s="740" t="s">
        <v>200</v>
      </c>
      <c r="H83" s="740"/>
      <c r="I83" s="619" t="s">
        <v>201</v>
      </c>
    </row>
    <row r="84" spans="2:9">
      <c r="B84" s="722"/>
      <c r="C84" s="722"/>
      <c r="D84" s="622" t="s">
        <v>431</v>
      </c>
      <c r="E84" s="620"/>
      <c r="F84" s="621"/>
      <c r="G84" s="722"/>
      <c r="H84" s="722"/>
      <c r="I84" s="622" t="str">
        <f>D84</f>
        <v>AÑO INMEDIATO ANTERIOR</v>
      </c>
    </row>
    <row r="85" spans="2:9">
      <c r="B85" s="609"/>
      <c r="C85" s="609"/>
      <c r="D85" s="609"/>
      <c r="E85" s="557"/>
      <c r="F85" s="608"/>
      <c r="G85" s="609"/>
      <c r="H85" s="609"/>
      <c r="I85" s="609"/>
    </row>
    <row r="86" spans="2:9">
      <c r="B86" s="609"/>
      <c r="C86" s="609"/>
      <c r="D86" s="609"/>
      <c r="E86" s="557"/>
      <c r="F86" s="608"/>
      <c r="G86" s="609"/>
      <c r="H86" s="609"/>
      <c r="I86" s="609"/>
    </row>
    <row r="87" spans="2:9">
      <c r="B87" s="720" t="s">
        <v>113</v>
      </c>
      <c r="C87" s="720"/>
      <c r="D87" s="558"/>
      <c r="E87" s="557"/>
      <c r="F87" s="608"/>
      <c r="G87" s="720" t="s">
        <v>112</v>
      </c>
      <c r="H87" s="720"/>
      <c r="I87" s="610"/>
    </row>
    <row r="88" spans="2:9">
      <c r="B88" s="588"/>
      <c r="C88" s="399"/>
      <c r="D88" s="587"/>
      <c r="E88" s="557"/>
      <c r="F88" s="608"/>
      <c r="G88" s="588"/>
      <c r="H88" s="399"/>
      <c r="I88" s="603"/>
    </row>
    <row r="89" spans="2:9">
      <c r="B89" s="719" t="s">
        <v>111</v>
      </c>
      <c r="C89" s="719"/>
      <c r="D89" s="587"/>
      <c r="E89" s="557"/>
      <c r="F89" s="608"/>
      <c r="G89" s="719" t="s">
        <v>110</v>
      </c>
      <c r="H89" s="719"/>
      <c r="I89" s="587"/>
    </row>
    <row r="90" spans="2:9">
      <c r="B90" s="602"/>
      <c r="C90" s="401"/>
      <c r="D90" s="587"/>
      <c r="E90" s="557"/>
      <c r="F90" s="608"/>
      <c r="G90" s="602"/>
      <c r="H90" s="401"/>
      <c r="I90" s="587"/>
    </row>
    <row r="91" spans="2:9">
      <c r="B91" s="718" t="s">
        <v>109</v>
      </c>
      <c r="C91" s="718"/>
      <c r="D91" s="587">
        <v>2601279</v>
      </c>
      <c r="E91" s="557"/>
      <c r="F91" s="608"/>
      <c r="G91" s="718" t="s">
        <v>108</v>
      </c>
      <c r="H91" s="718"/>
      <c r="I91" s="587">
        <v>17356262</v>
      </c>
    </row>
    <row r="92" spans="2:9">
      <c r="B92" s="718" t="s">
        <v>107</v>
      </c>
      <c r="C92" s="718"/>
      <c r="D92" s="587">
        <v>29986239</v>
      </c>
      <c r="E92" s="557"/>
      <c r="F92" s="608"/>
      <c r="G92" s="718" t="s">
        <v>106</v>
      </c>
      <c r="H92" s="718"/>
      <c r="I92" s="587">
        <v>0</v>
      </c>
    </row>
    <row r="93" spans="2:9">
      <c r="B93" s="718" t="s">
        <v>105</v>
      </c>
      <c r="C93" s="718"/>
      <c r="D93" s="587">
        <v>0</v>
      </c>
      <c r="E93" s="611"/>
      <c r="F93" s="608"/>
      <c r="G93" s="718" t="s">
        <v>104</v>
      </c>
      <c r="H93" s="718"/>
      <c r="I93" s="587">
        <v>0</v>
      </c>
    </row>
    <row r="94" spans="2:9">
      <c r="B94" s="718" t="s">
        <v>103</v>
      </c>
      <c r="C94" s="718"/>
      <c r="D94" s="587">
        <v>0</v>
      </c>
      <c r="E94" s="587"/>
      <c r="F94" s="608"/>
      <c r="G94" s="718" t="s">
        <v>102</v>
      </c>
      <c r="H94" s="718"/>
      <c r="I94" s="587">
        <v>0</v>
      </c>
    </row>
    <row r="95" spans="2:9">
      <c r="B95" s="718" t="s">
        <v>101</v>
      </c>
      <c r="C95" s="718"/>
      <c r="D95" s="587">
        <v>0</v>
      </c>
      <c r="E95" s="587"/>
      <c r="F95" s="608"/>
      <c r="G95" s="718" t="s">
        <v>100</v>
      </c>
      <c r="H95" s="718"/>
      <c r="I95" s="587">
        <v>0</v>
      </c>
    </row>
    <row r="96" spans="2:9">
      <c r="B96" s="718" t="s">
        <v>99</v>
      </c>
      <c r="C96" s="718"/>
      <c r="D96" s="587">
        <v>0</v>
      </c>
      <c r="E96" s="587"/>
      <c r="F96" s="608"/>
      <c r="G96" s="739" t="s">
        <v>98</v>
      </c>
      <c r="H96" s="739"/>
      <c r="I96" s="587">
        <v>0</v>
      </c>
    </row>
    <row r="97" spans="2:9">
      <c r="B97" s="718" t="s">
        <v>97</v>
      </c>
      <c r="C97" s="718"/>
      <c r="D97" s="587">
        <v>0</v>
      </c>
      <c r="E97" s="587"/>
      <c r="F97" s="608"/>
      <c r="G97" s="718" t="s">
        <v>96</v>
      </c>
      <c r="H97" s="718"/>
      <c r="I97" s="587">
        <v>0</v>
      </c>
    </row>
    <row r="98" spans="2:9">
      <c r="B98" s="612"/>
      <c r="C98" s="591"/>
      <c r="D98" s="590"/>
      <c r="E98" s="587"/>
      <c r="F98" s="608"/>
      <c r="G98" s="718" t="s">
        <v>95</v>
      </c>
      <c r="H98" s="718"/>
      <c r="I98" s="587">
        <v>0</v>
      </c>
    </row>
    <row r="99" spans="2:9">
      <c r="B99" s="719" t="s">
        <v>94</v>
      </c>
      <c r="C99" s="719"/>
      <c r="D99" s="613">
        <f>SUM(D91:D97)</f>
        <v>32587518</v>
      </c>
      <c r="E99" s="587"/>
      <c r="F99" s="608"/>
      <c r="G99" s="588"/>
      <c r="H99" s="399"/>
      <c r="I99" s="614"/>
    </row>
    <row r="100" spans="2:9">
      <c r="B100" s="588"/>
      <c r="C100" s="593"/>
      <c r="D100" s="614"/>
      <c r="E100" s="587"/>
      <c r="F100" s="608"/>
      <c r="G100" s="719" t="s">
        <v>93</v>
      </c>
      <c r="H100" s="719"/>
      <c r="I100" s="613">
        <f>SUM(I91:I98)</f>
        <v>17356262</v>
      </c>
    </row>
    <row r="101" spans="2:9">
      <c r="B101" s="612"/>
      <c r="C101" s="612"/>
      <c r="D101" s="590"/>
      <c r="E101" s="590"/>
      <c r="F101" s="608"/>
      <c r="G101" s="615"/>
      <c r="H101" s="591"/>
      <c r="I101" s="590"/>
    </row>
    <row r="102" spans="2:9">
      <c r="B102" s="719" t="s">
        <v>92</v>
      </c>
      <c r="C102" s="719"/>
      <c r="D102" s="587"/>
      <c r="E102" s="613"/>
      <c r="F102" s="608"/>
      <c r="G102" s="719" t="s">
        <v>91</v>
      </c>
      <c r="H102" s="719"/>
      <c r="I102" s="587"/>
    </row>
    <row r="103" spans="2:9">
      <c r="B103" s="612"/>
      <c r="C103" s="612"/>
      <c r="D103" s="590"/>
      <c r="E103" s="614"/>
      <c r="F103" s="608"/>
      <c r="G103" s="612"/>
      <c r="H103" s="591"/>
      <c r="I103" s="590"/>
    </row>
    <row r="104" spans="2:9">
      <c r="B104" s="718" t="s">
        <v>90</v>
      </c>
      <c r="C104" s="718"/>
      <c r="D104" s="587">
        <v>0</v>
      </c>
      <c r="E104" s="590"/>
      <c r="F104" s="608"/>
      <c r="G104" s="718" t="s">
        <v>89</v>
      </c>
      <c r="H104" s="718"/>
      <c r="I104" s="587">
        <v>0</v>
      </c>
    </row>
    <row r="105" spans="2:9">
      <c r="B105" s="718" t="s">
        <v>88</v>
      </c>
      <c r="C105" s="718"/>
      <c r="D105" s="587">
        <v>0</v>
      </c>
      <c r="E105" s="587"/>
      <c r="F105" s="608"/>
      <c r="G105" s="718" t="s">
        <v>87</v>
      </c>
      <c r="H105" s="718"/>
      <c r="I105" s="587">
        <v>0</v>
      </c>
    </row>
    <row r="106" spans="2:9">
      <c r="B106" s="718" t="s">
        <v>86</v>
      </c>
      <c r="C106" s="718"/>
      <c r="D106" s="587">
        <v>15283110</v>
      </c>
      <c r="E106" s="590"/>
      <c r="F106" s="608"/>
      <c r="G106" s="718" t="s">
        <v>85</v>
      </c>
      <c r="H106" s="718"/>
      <c r="I106" s="587">
        <v>0</v>
      </c>
    </row>
    <row r="107" spans="2:9">
      <c r="B107" s="718" t="s">
        <v>84</v>
      </c>
      <c r="C107" s="718"/>
      <c r="D107" s="587">
        <v>11394830</v>
      </c>
      <c r="E107" s="587"/>
      <c r="F107" s="608"/>
      <c r="G107" s="718" t="s">
        <v>83</v>
      </c>
      <c r="H107" s="718"/>
      <c r="I107" s="587">
        <v>0</v>
      </c>
    </row>
    <row r="108" spans="2:9">
      <c r="B108" s="718" t="s">
        <v>82</v>
      </c>
      <c r="C108" s="718"/>
      <c r="D108" s="587">
        <v>228816</v>
      </c>
      <c r="E108" s="587"/>
      <c r="F108" s="608"/>
      <c r="G108" s="739" t="s">
        <v>81</v>
      </c>
      <c r="H108" s="739"/>
      <c r="I108" s="587">
        <v>0</v>
      </c>
    </row>
    <row r="109" spans="2:9">
      <c r="B109" s="718" t="s">
        <v>80</v>
      </c>
      <c r="C109" s="718"/>
      <c r="D109" s="587">
        <v>0</v>
      </c>
      <c r="E109" s="587"/>
      <c r="F109" s="608"/>
      <c r="G109" s="718" t="s">
        <v>79</v>
      </c>
      <c r="H109" s="718"/>
      <c r="I109" s="587">
        <v>0</v>
      </c>
    </row>
    <row r="110" spans="2:9">
      <c r="B110" s="718" t="s">
        <v>78</v>
      </c>
      <c r="C110" s="718"/>
      <c r="D110" s="587">
        <v>0</v>
      </c>
      <c r="E110" s="587"/>
      <c r="F110" s="608"/>
      <c r="G110" s="612"/>
      <c r="H110" s="591"/>
      <c r="I110" s="590"/>
    </row>
    <row r="111" spans="2:9">
      <c r="B111" s="718" t="s">
        <v>77</v>
      </c>
      <c r="C111" s="718"/>
      <c r="D111" s="587">
        <v>0</v>
      </c>
      <c r="E111" s="587"/>
      <c r="F111" s="608"/>
      <c r="G111" s="719" t="s">
        <v>76</v>
      </c>
      <c r="H111" s="719"/>
      <c r="I111" s="613">
        <f>SUM(I104:I109)</f>
        <v>0</v>
      </c>
    </row>
    <row r="112" spans="2:9">
      <c r="B112" s="718" t="s">
        <v>75</v>
      </c>
      <c r="C112" s="718"/>
      <c r="D112" s="587">
        <v>0</v>
      </c>
      <c r="E112" s="587"/>
      <c r="F112" s="608"/>
      <c r="G112" s="588"/>
      <c r="H112" s="593"/>
      <c r="I112" s="599"/>
    </row>
    <row r="113" spans="2:9">
      <c r="B113" s="612"/>
      <c r="C113" s="591"/>
      <c r="D113" s="590"/>
      <c r="E113" s="587"/>
      <c r="F113" s="608"/>
      <c r="G113" s="719" t="s">
        <v>202</v>
      </c>
      <c r="H113" s="719"/>
      <c r="I113" s="613">
        <f>I100+I111</f>
        <v>17356262</v>
      </c>
    </row>
    <row r="114" spans="2:9">
      <c r="B114" s="719" t="s">
        <v>73</v>
      </c>
      <c r="C114" s="719"/>
      <c r="D114" s="613">
        <f>SUM(D104:D112)</f>
        <v>26906756</v>
      </c>
      <c r="E114" s="587"/>
      <c r="F114" s="608"/>
      <c r="G114" s="588"/>
      <c r="H114" s="402"/>
      <c r="I114" s="614"/>
    </row>
    <row r="115" spans="2:9">
      <c r="B115" s="612"/>
      <c r="C115" s="588"/>
      <c r="D115" s="616"/>
      <c r="E115" s="587"/>
      <c r="F115" s="608"/>
      <c r="G115" s="720" t="s">
        <v>72</v>
      </c>
      <c r="H115" s="720"/>
      <c r="I115" s="590"/>
    </row>
    <row r="116" spans="2:9">
      <c r="B116" s="719" t="s">
        <v>71</v>
      </c>
      <c r="C116" s="719"/>
      <c r="D116" s="613">
        <f>D99+D114</f>
        <v>59494274</v>
      </c>
      <c r="E116" s="590"/>
      <c r="F116" s="608"/>
      <c r="G116" s="588"/>
      <c r="H116" s="402"/>
      <c r="I116" s="590"/>
    </row>
    <row r="117" spans="2:9">
      <c r="B117" s="598"/>
      <c r="C117" s="557"/>
      <c r="D117" s="590"/>
      <c r="E117" s="613"/>
      <c r="F117" s="608"/>
      <c r="G117" s="719" t="s">
        <v>70</v>
      </c>
      <c r="H117" s="719"/>
      <c r="I117" s="613">
        <f>SUM(I119:I121)</f>
        <v>4347</v>
      </c>
    </row>
    <row r="118" spans="2:9">
      <c r="B118" s="598"/>
      <c r="C118" s="557"/>
      <c r="D118" s="590"/>
      <c r="E118" s="616"/>
      <c r="F118" s="608"/>
      <c r="G118" s="612"/>
      <c r="H118" s="400"/>
      <c r="I118" s="590"/>
    </row>
    <row r="119" spans="2:9">
      <c r="B119" s="598"/>
      <c r="C119" s="557"/>
      <c r="D119" s="590"/>
      <c r="E119" s="613"/>
      <c r="F119" s="608"/>
      <c r="G119" s="718" t="s">
        <v>33</v>
      </c>
      <c r="H119" s="718"/>
      <c r="I119" s="587">
        <v>0</v>
      </c>
    </row>
    <row r="120" spans="2:9">
      <c r="B120" s="598"/>
      <c r="C120" s="557"/>
      <c r="D120" s="590"/>
      <c r="E120" s="557"/>
      <c r="F120" s="608"/>
      <c r="G120" s="718" t="s">
        <v>69</v>
      </c>
      <c r="H120" s="718"/>
      <c r="I120" s="587">
        <v>4347</v>
      </c>
    </row>
    <row r="121" spans="2:9">
      <c r="B121" s="598"/>
      <c r="C121" s="557"/>
      <c r="D121" s="590"/>
      <c r="E121" s="557"/>
      <c r="F121" s="608"/>
      <c r="G121" s="718" t="s">
        <v>68</v>
      </c>
      <c r="H121" s="718"/>
      <c r="I121" s="587">
        <v>0</v>
      </c>
    </row>
    <row r="122" spans="2:9">
      <c r="B122" s="598"/>
      <c r="C122" s="557"/>
      <c r="D122" s="590"/>
      <c r="E122" s="557"/>
      <c r="F122" s="608"/>
      <c r="G122" s="612"/>
      <c r="H122" s="400"/>
      <c r="I122" s="590"/>
    </row>
    <row r="123" spans="2:9">
      <c r="B123" s="598"/>
      <c r="C123" s="557"/>
      <c r="D123" s="590"/>
      <c r="E123" s="557"/>
      <c r="F123" s="608"/>
      <c r="G123" s="719" t="s">
        <v>67</v>
      </c>
      <c r="H123" s="719"/>
      <c r="I123" s="613">
        <f>SUM(I125:I129)</f>
        <v>42133665</v>
      </c>
    </row>
    <row r="124" spans="2:9">
      <c r="B124" s="598"/>
      <c r="C124" s="557"/>
      <c r="D124" s="590"/>
      <c r="E124" s="557"/>
      <c r="F124" s="608"/>
      <c r="G124" s="588"/>
      <c r="H124" s="400"/>
      <c r="I124" s="617"/>
    </row>
    <row r="125" spans="2:9">
      <c r="B125" s="598"/>
      <c r="C125" s="557"/>
      <c r="D125" s="590"/>
      <c r="E125" s="557"/>
      <c r="F125" s="608"/>
      <c r="G125" s="718" t="s">
        <v>66</v>
      </c>
      <c r="H125" s="718"/>
      <c r="I125" s="618">
        <f>'1.EA'!I135</f>
        <v>198150</v>
      </c>
    </row>
    <row r="126" spans="2:9">
      <c r="B126" s="598"/>
      <c r="C126" s="557"/>
      <c r="D126" s="590"/>
      <c r="E126" s="557"/>
      <c r="F126" s="608"/>
      <c r="G126" s="718" t="s">
        <v>65</v>
      </c>
      <c r="H126" s="718"/>
      <c r="I126" s="587">
        <v>19898582</v>
      </c>
    </row>
    <row r="127" spans="2:9">
      <c r="B127" s="598"/>
      <c r="C127" s="557"/>
      <c r="D127" s="590"/>
      <c r="E127" s="557"/>
      <c r="F127" s="608"/>
      <c r="G127" s="718" t="s">
        <v>64</v>
      </c>
      <c r="H127" s="718"/>
      <c r="I127" s="587">
        <v>9093091</v>
      </c>
    </row>
    <row r="128" spans="2:9">
      <c r="B128" s="598"/>
      <c r="C128" s="557"/>
      <c r="D128" s="590"/>
      <c r="E128" s="557"/>
      <c r="F128" s="608"/>
      <c r="G128" s="718" t="s">
        <v>63</v>
      </c>
      <c r="H128" s="718"/>
      <c r="I128" s="587">
        <v>0</v>
      </c>
    </row>
    <row r="129" spans="2:9">
      <c r="B129" s="598"/>
      <c r="C129" s="557"/>
      <c r="D129" s="590"/>
      <c r="E129" s="557"/>
      <c r="F129" s="608"/>
      <c r="G129" s="718" t="s">
        <v>62</v>
      </c>
      <c r="H129" s="718"/>
      <c r="I129" s="587">
        <v>12943842</v>
      </c>
    </row>
    <row r="130" spans="2:9">
      <c r="B130" s="598"/>
      <c r="C130" s="557"/>
      <c r="D130" s="590"/>
      <c r="E130" s="557"/>
      <c r="F130" s="608"/>
      <c r="G130" s="612"/>
      <c r="H130" s="400"/>
      <c r="I130" s="590"/>
    </row>
    <row r="131" spans="2:9">
      <c r="B131" s="598"/>
      <c r="C131" s="557"/>
      <c r="D131" s="590"/>
      <c r="E131" s="557"/>
      <c r="F131" s="608"/>
      <c r="G131" s="719" t="s">
        <v>61</v>
      </c>
      <c r="H131" s="719"/>
      <c r="I131" s="613">
        <f>SUM(I133:I134)</f>
        <v>0</v>
      </c>
    </row>
    <row r="132" spans="2:9">
      <c r="B132" s="598"/>
      <c r="C132" s="557"/>
      <c r="D132" s="590"/>
      <c r="E132" s="557"/>
      <c r="F132" s="608"/>
      <c r="G132" s="612"/>
      <c r="H132" s="400"/>
      <c r="I132" s="590"/>
    </row>
    <row r="133" spans="2:9">
      <c r="B133" s="598"/>
      <c r="C133" s="557"/>
      <c r="D133" s="590"/>
      <c r="E133" s="557"/>
      <c r="F133" s="608"/>
      <c r="G133" s="718" t="s">
        <v>60</v>
      </c>
      <c r="H133" s="718"/>
      <c r="I133" s="587">
        <v>0</v>
      </c>
    </row>
    <row r="134" spans="2:9">
      <c r="B134" s="598"/>
      <c r="C134" s="557"/>
      <c r="D134" s="590"/>
      <c r="E134" s="557"/>
      <c r="F134" s="608"/>
      <c r="G134" s="718" t="s">
        <v>59</v>
      </c>
      <c r="H134" s="718"/>
      <c r="I134" s="587">
        <v>0</v>
      </c>
    </row>
    <row r="135" spans="2:9">
      <c r="B135" s="598"/>
      <c r="C135" s="557"/>
      <c r="D135" s="590"/>
      <c r="E135" s="557"/>
      <c r="F135" s="608"/>
      <c r="G135" s="612"/>
      <c r="H135" s="594"/>
      <c r="I135" s="590"/>
    </row>
    <row r="136" spans="2:9">
      <c r="B136" s="598"/>
      <c r="C136" s="557"/>
      <c r="D136" s="590"/>
      <c r="E136" s="557"/>
      <c r="F136" s="608"/>
      <c r="G136" s="719" t="s">
        <v>58</v>
      </c>
      <c r="H136" s="719"/>
      <c r="I136" s="613">
        <f>I117+I123+I131</f>
        <v>42138012</v>
      </c>
    </row>
    <row r="137" spans="2:9">
      <c r="B137" s="598"/>
      <c r="C137" s="557"/>
      <c r="D137" s="590"/>
      <c r="E137" s="557"/>
      <c r="F137" s="608"/>
      <c r="G137" s="612"/>
      <c r="H137" s="400"/>
      <c r="I137" s="616"/>
    </row>
    <row r="138" spans="2:9">
      <c r="B138" s="598"/>
      <c r="C138" s="557"/>
      <c r="D138" s="590"/>
      <c r="E138" s="557"/>
      <c r="F138" s="608"/>
      <c r="G138" s="719" t="s">
        <v>203</v>
      </c>
      <c r="H138" s="719"/>
      <c r="I138" s="613">
        <f>I113+I136</f>
        <v>59494274</v>
      </c>
    </row>
    <row r="139" spans="2:9"/>
    <row r="140" spans="2:9">
      <c r="I140" s="8" t="str">
        <f>IF(I138=D116,"","ERROR diciembre anterior")</f>
        <v/>
      </c>
    </row>
    <row r="141" spans="2:9"/>
    <row r="142" spans="2:9"/>
    <row r="143" spans="2:9"/>
    <row r="144" spans="2:9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</sheetData>
  <mergeCells count="124">
    <mergeCell ref="H39:I39"/>
    <mergeCell ref="H40:I40"/>
    <mergeCell ref="H41:I41"/>
    <mergeCell ref="B54:K54"/>
    <mergeCell ref="H50:I50"/>
    <mergeCell ref="H52:I52"/>
    <mergeCell ref="H42:I42"/>
    <mergeCell ref="H43:I43"/>
    <mergeCell ref="H44:I44"/>
    <mergeCell ref="H46:I46"/>
    <mergeCell ref="H47:I47"/>
    <mergeCell ref="H48:I48"/>
    <mergeCell ref="C29:D29"/>
    <mergeCell ref="H30:I30"/>
    <mergeCell ref="C31:D31"/>
    <mergeCell ref="H32:I32"/>
    <mergeCell ref="C33:D33"/>
    <mergeCell ref="H34:I34"/>
    <mergeCell ref="H35:I35"/>
    <mergeCell ref="H36:I36"/>
    <mergeCell ref="H37:I37"/>
    <mergeCell ref="C15:D15"/>
    <mergeCell ref="H15:I15"/>
    <mergeCell ref="H16:I16"/>
    <mergeCell ref="C17:D17"/>
    <mergeCell ref="H18:I18"/>
    <mergeCell ref="C19:D19"/>
    <mergeCell ref="H20:I20"/>
    <mergeCell ref="C20:D20"/>
    <mergeCell ref="H28:I28"/>
    <mergeCell ref="C21:D21"/>
    <mergeCell ref="H22:I22"/>
    <mergeCell ref="C22:D22"/>
    <mergeCell ref="H23:I23"/>
    <mergeCell ref="C23:D23"/>
    <mergeCell ref="H24:I24"/>
    <mergeCell ref="H21:I21"/>
    <mergeCell ref="C24:D24"/>
    <mergeCell ref="H25:I25"/>
    <mergeCell ref="C25:D25"/>
    <mergeCell ref="H26:I26"/>
    <mergeCell ref="C26:D26"/>
    <mergeCell ref="C27:D27"/>
    <mergeCell ref="C28:D28"/>
    <mergeCell ref="B83:C84"/>
    <mergeCell ref="G83:H84"/>
    <mergeCell ref="B87:C87"/>
    <mergeCell ref="G87:H87"/>
    <mergeCell ref="B89:C89"/>
    <mergeCell ref="G89:H89"/>
    <mergeCell ref="B3:L3"/>
    <mergeCell ref="C11:D11"/>
    <mergeCell ref="H11:I11"/>
    <mergeCell ref="C12:D12"/>
    <mergeCell ref="H12:I12"/>
    <mergeCell ref="C13:D13"/>
    <mergeCell ref="H13:I13"/>
    <mergeCell ref="C14:D14"/>
    <mergeCell ref="H14:I14"/>
    <mergeCell ref="C6:D6"/>
    <mergeCell ref="H6:I6"/>
    <mergeCell ref="C8:D8"/>
    <mergeCell ref="H8:I8"/>
    <mergeCell ref="C9:D9"/>
    <mergeCell ref="H9:I9"/>
    <mergeCell ref="C10:D10"/>
    <mergeCell ref="H10:I10"/>
    <mergeCell ref="B4:L4"/>
    <mergeCell ref="B94:C94"/>
    <mergeCell ref="G94:H94"/>
    <mergeCell ref="B95:C95"/>
    <mergeCell ref="G95:H95"/>
    <mergeCell ref="B96:C96"/>
    <mergeCell ref="G96:H96"/>
    <mergeCell ref="B91:C91"/>
    <mergeCell ref="G91:H91"/>
    <mergeCell ref="B92:C92"/>
    <mergeCell ref="G92:H92"/>
    <mergeCell ref="B93:C93"/>
    <mergeCell ref="G93:H93"/>
    <mergeCell ref="B102:C102"/>
    <mergeCell ref="G102:H102"/>
    <mergeCell ref="B104:C104"/>
    <mergeCell ref="G104:H104"/>
    <mergeCell ref="B105:C105"/>
    <mergeCell ref="G105:H105"/>
    <mergeCell ref="B97:C97"/>
    <mergeCell ref="G97:H97"/>
    <mergeCell ref="G98:H98"/>
    <mergeCell ref="B99:C99"/>
    <mergeCell ref="G100:H100"/>
    <mergeCell ref="B110:C110"/>
    <mergeCell ref="B111:C111"/>
    <mergeCell ref="G111:H111"/>
    <mergeCell ref="B106:C106"/>
    <mergeCell ref="G106:H106"/>
    <mergeCell ref="B107:C107"/>
    <mergeCell ref="G107:H107"/>
    <mergeCell ref="B108:C108"/>
    <mergeCell ref="G108:H108"/>
    <mergeCell ref="B1:L1"/>
    <mergeCell ref="B2:L2"/>
    <mergeCell ref="G131:H131"/>
    <mergeCell ref="G133:H133"/>
    <mergeCell ref="G134:H134"/>
    <mergeCell ref="G136:H136"/>
    <mergeCell ref="G138:H138"/>
    <mergeCell ref="G125:H125"/>
    <mergeCell ref="G126:H126"/>
    <mergeCell ref="G127:H127"/>
    <mergeCell ref="G128:H128"/>
    <mergeCell ref="G129:H129"/>
    <mergeCell ref="G117:H117"/>
    <mergeCell ref="G119:H119"/>
    <mergeCell ref="G120:H120"/>
    <mergeCell ref="G121:H121"/>
    <mergeCell ref="G123:H123"/>
    <mergeCell ref="B112:C112"/>
    <mergeCell ref="G113:H113"/>
    <mergeCell ref="B114:C114"/>
    <mergeCell ref="G115:H115"/>
    <mergeCell ref="B116:C116"/>
    <mergeCell ref="B109:C109"/>
    <mergeCell ref="G109:H109"/>
  </mergeCells>
  <printOptions horizontalCentered="1" verticalCentered="1"/>
  <pageMargins left="0.31496062992125984" right="0.31496062992125984" top="0.35433070866141736" bottom="0.35433070866141736" header="0" footer="0"/>
  <pageSetup scale="57" orientation="landscape" r:id="rId1"/>
  <headerFooter>
    <oddHeader>&amp;C
&amp;G</oddHeader>
  </headerFooter>
  <ignoredErrors>
    <ignoredError sqref="J40:K40" unlockedFormula="1"/>
  </ignoredError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87"/>
  <sheetViews>
    <sheetView showGridLines="0" workbookViewId="0">
      <selection activeCell="B2" sqref="B2:G2"/>
    </sheetView>
  </sheetViews>
  <sheetFormatPr baseColWidth="10" defaultColWidth="0" defaultRowHeight="15" zeroHeight="1"/>
  <cols>
    <col min="1" max="1" width="5.7109375" style="1" customWidth="1"/>
    <col min="2" max="2" width="2.7109375" style="1" customWidth="1"/>
    <col min="3" max="3" width="11.42578125" style="1" customWidth="1"/>
    <col min="4" max="4" width="57.42578125" style="1" customWidth="1"/>
    <col min="5" max="6" width="21" style="1" customWidth="1"/>
    <col min="7" max="7" width="2.7109375" style="1" customWidth="1"/>
    <col min="8" max="8" width="2.7109375" style="111" customWidth="1"/>
    <col min="9" max="9" width="50.7109375" style="1" customWidth="1"/>
    <col min="10" max="16384" width="0" style="1" hidden="1"/>
  </cols>
  <sheetData>
    <row r="1" spans="2:9" ht="18" customHeight="1">
      <c r="B1" s="753" t="str">
        <f>'2.ESF'!B1:L1</f>
        <v>CUARTO INFORME TRIMESTRAL DEL GASTO PÚBLICO 2021</v>
      </c>
      <c r="C1" s="753"/>
      <c r="D1" s="753"/>
      <c r="E1" s="753"/>
      <c r="F1" s="753"/>
      <c r="G1" s="753"/>
      <c r="H1" s="19"/>
      <c r="I1" s="19"/>
    </row>
    <row r="2" spans="2:9" s="160" customFormat="1" ht="15.95" customHeight="1">
      <c r="B2" s="758" t="str">
        <f>'1.EA'!B2:G2</f>
        <v>INSTITUTO TECNOLÓGICO SUPERIOR DE PEROTE</v>
      </c>
      <c r="C2" s="759"/>
      <c r="D2" s="759"/>
      <c r="E2" s="759"/>
      <c r="F2" s="759"/>
      <c r="G2" s="760"/>
      <c r="H2" s="207"/>
      <c r="I2" s="45"/>
    </row>
    <row r="3" spans="2:9" s="160" customFormat="1" ht="15.95" customHeight="1">
      <c r="B3" s="761" t="s">
        <v>425</v>
      </c>
      <c r="C3" s="762"/>
      <c r="D3" s="762"/>
      <c r="E3" s="762"/>
      <c r="F3" s="762"/>
      <c r="G3" s="763"/>
      <c r="H3" s="253"/>
      <c r="I3" s="45"/>
    </row>
    <row r="4" spans="2:9" s="160" customFormat="1" ht="15.95" customHeight="1">
      <c r="B4" s="764" t="str">
        <f>'1.EA'!B4:G4</f>
        <v>Del 1 de Enero al 31 de Diciembre de 2021</v>
      </c>
      <c r="C4" s="765"/>
      <c r="D4" s="765"/>
      <c r="E4" s="765"/>
      <c r="F4" s="765"/>
      <c r="G4" s="766"/>
      <c r="H4" s="207"/>
      <c r="I4" s="45"/>
    </row>
    <row r="5" spans="2:9" s="160" customFormat="1" ht="5.0999999999999996" customHeight="1">
      <c r="B5" s="45"/>
      <c r="C5" s="45"/>
      <c r="D5" s="45"/>
      <c r="E5" s="45"/>
      <c r="F5" s="45"/>
      <c r="G5" s="45"/>
      <c r="H5" s="45"/>
      <c r="I5" s="44"/>
    </row>
    <row r="6" spans="2:9" ht="20.25" customHeight="1">
      <c r="B6" s="248"/>
      <c r="C6" s="733"/>
      <c r="D6" s="733"/>
      <c r="E6" s="247" t="s">
        <v>116</v>
      </c>
      <c r="F6" s="247" t="s">
        <v>115</v>
      </c>
      <c r="G6" s="249"/>
      <c r="H6" s="209"/>
      <c r="I6" s="71"/>
    </row>
    <row r="7" spans="2:9" ht="5.0999999999999996" customHeight="1">
      <c r="B7" s="243"/>
      <c r="C7" s="244"/>
      <c r="D7" s="244"/>
      <c r="E7" s="245"/>
      <c r="F7" s="245"/>
      <c r="G7" s="246"/>
      <c r="H7" s="22"/>
      <c r="I7" s="19"/>
    </row>
    <row r="8" spans="2:9">
      <c r="B8" s="28"/>
      <c r="C8" s="754" t="s">
        <v>113</v>
      </c>
      <c r="D8" s="754"/>
      <c r="E8" s="157">
        <f>E9+E18</f>
        <v>1732367</v>
      </c>
      <c r="F8" s="157">
        <f>F9+F18</f>
        <v>8212786</v>
      </c>
      <c r="G8" s="27"/>
      <c r="H8" s="24"/>
    </row>
    <row r="9" spans="2:9">
      <c r="B9" s="25"/>
      <c r="C9" s="755" t="s">
        <v>111</v>
      </c>
      <c r="D9" s="755"/>
      <c r="E9" s="163">
        <f>SUM(E10:E16)</f>
        <v>1732367</v>
      </c>
      <c r="F9" s="163">
        <f>SUM(F10:F16)</f>
        <v>0</v>
      </c>
      <c r="G9" s="27"/>
      <c r="H9" s="24"/>
    </row>
    <row r="10" spans="2:9">
      <c r="B10" s="28"/>
      <c r="C10" s="752" t="s">
        <v>109</v>
      </c>
      <c r="D10" s="752"/>
      <c r="E10" s="158">
        <f>IF('2.ESF'!E9&lt;'2.ESF'!D91,'2.ESF'!D91-'2.ESF'!E9,0)</f>
        <v>945274</v>
      </c>
      <c r="F10" s="158">
        <f>IF(E10&gt;0,0,'2.ESF'!E9-'2.ESF'!D91)</f>
        <v>0</v>
      </c>
      <c r="G10" s="27"/>
      <c r="H10" s="24"/>
    </row>
    <row r="11" spans="2:9">
      <c r="B11" s="28"/>
      <c r="C11" s="752" t="s">
        <v>107</v>
      </c>
      <c r="D11" s="752"/>
      <c r="E11" s="158">
        <f>IF('2.ESF'!E10&lt;'2.ESF'!D92,'2.ESF'!D92-'2.ESF'!E10,0)</f>
        <v>787093</v>
      </c>
      <c r="F11" s="158">
        <f>IF(E11&gt;0,0,'2.ESF'!E10-'2.ESF'!D92)</f>
        <v>0</v>
      </c>
      <c r="G11" s="27"/>
      <c r="H11" s="24"/>
    </row>
    <row r="12" spans="2:9">
      <c r="B12" s="28"/>
      <c r="C12" s="752" t="s">
        <v>105</v>
      </c>
      <c r="D12" s="752"/>
      <c r="E12" s="158">
        <f>IF('2.ESF'!E11&lt;'2.ESF'!D93,'2.ESF'!D93-'2.ESF'!E11,0)</f>
        <v>0</v>
      </c>
      <c r="F12" s="158">
        <f>IF(E12&gt;0,0,'2.ESF'!E11-'2.ESF'!D93)</f>
        <v>0</v>
      </c>
      <c r="G12" s="27"/>
      <c r="H12" s="24"/>
    </row>
    <row r="13" spans="2:9">
      <c r="B13" s="28"/>
      <c r="C13" s="752" t="s">
        <v>103</v>
      </c>
      <c r="D13" s="752"/>
      <c r="E13" s="158">
        <f>IF('2.ESF'!E12&lt;'2.ESF'!D94,'2.ESF'!D94-'2.ESF'!E12,0)</f>
        <v>0</v>
      </c>
      <c r="F13" s="158">
        <f>IF(E13&gt;0,0,'2.ESF'!E12-'2.ESF'!D94)</f>
        <v>0</v>
      </c>
      <c r="G13" s="27"/>
      <c r="H13" s="24"/>
    </row>
    <row r="14" spans="2:9">
      <c r="B14" s="28"/>
      <c r="C14" s="752" t="s">
        <v>101</v>
      </c>
      <c r="D14" s="752"/>
      <c r="E14" s="158">
        <f>IF('2.ESF'!E13&lt;'2.ESF'!D95,'2.ESF'!D95-'2.ESF'!E13,0)</f>
        <v>0</v>
      </c>
      <c r="F14" s="158">
        <f>IF(E14&gt;0,0,'2.ESF'!E13-'2.ESF'!D95)</f>
        <v>0</v>
      </c>
      <c r="G14" s="27"/>
      <c r="H14" s="24"/>
    </row>
    <row r="15" spans="2:9">
      <c r="B15" s="28"/>
      <c r="C15" s="752" t="s">
        <v>99</v>
      </c>
      <c r="D15" s="752"/>
      <c r="E15" s="158">
        <f>IF('2.ESF'!E14&lt;'2.ESF'!D96,'2.ESF'!D96-'2.ESF'!E14,0)</f>
        <v>0</v>
      </c>
      <c r="F15" s="158">
        <f>IF(E15&gt;0,0,'2.ESF'!E14-'2.ESF'!D96)</f>
        <v>0</v>
      </c>
      <c r="G15" s="27"/>
      <c r="H15" s="24"/>
    </row>
    <row r="16" spans="2:9">
      <c r="B16" s="28"/>
      <c r="C16" s="752" t="s">
        <v>97</v>
      </c>
      <c r="D16" s="752"/>
      <c r="E16" s="158">
        <f>IF('2.ESF'!E15&lt;'2.ESF'!D97,'2.ESF'!D97-'2.ESF'!E15,0)</f>
        <v>0</v>
      </c>
      <c r="F16" s="158">
        <f>IF(E16&gt;0,0,'2.ESF'!E15-'2.ESF'!D97)</f>
        <v>0</v>
      </c>
      <c r="G16" s="27"/>
      <c r="H16" s="24"/>
    </row>
    <row r="17" spans="2:8">
      <c r="B17" s="25"/>
      <c r="C17" s="29"/>
      <c r="D17" s="40"/>
      <c r="E17" s="158"/>
      <c r="F17" s="158"/>
      <c r="G17" s="27"/>
      <c r="H17" s="24"/>
    </row>
    <row r="18" spans="2:8" s="164" customFormat="1">
      <c r="B18" s="32"/>
      <c r="C18" s="755" t="s">
        <v>92</v>
      </c>
      <c r="D18" s="755"/>
      <c r="E18" s="163">
        <f>SUM(E19:E27)</f>
        <v>0</v>
      </c>
      <c r="F18" s="163">
        <f>SUM(F19:F27)</f>
        <v>8212786</v>
      </c>
      <c r="G18" s="36"/>
      <c r="H18" s="252"/>
    </row>
    <row r="19" spans="2:8">
      <c r="B19" s="28"/>
      <c r="C19" s="752" t="s">
        <v>90</v>
      </c>
      <c r="D19" s="752"/>
      <c r="E19" s="158">
        <f>IF('2.ESF'!E20&lt;'2.ESF'!D104,'2.ESF'!D104-'2.ESF'!E20,0)</f>
        <v>0</v>
      </c>
      <c r="F19" s="158">
        <f>IF(E19&gt;0,0,'2.ESF'!E20-'2.ESF'!D104)</f>
        <v>0</v>
      </c>
      <c r="G19" s="27"/>
      <c r="H19" s="24"/>
    </row>
    <row r="20" spans="2:8">
      <c r="B20" s="28"/>
      <c r="C20" s="752" t="s">
        <v>88</v>
      </c>
      <c r="D20" s="752"/>
      <c r="E20" s="158">
        <f>IF('2.ESF'!E21&lt;'2.ESF'!D105,'2.ESF'!D105-'2.ESF'!E21,0)</f>
        <v>0</v>
      </c>
      <c r="F20" s="158">
        <f>IF(E20&gt;0,0,'2.ESF'!E21-'2.ESF'!D105)</f>
        <v>0</v>
      </c>
      <c r="G20" s="27"/>
      <c r="H20" s="24"/>
    </row>
    <row r="21" spans="2:8">
      <c r="B21" s="28"/>
      <c r="C21" s="752" t="s">
        <v>86</v>
      </c>
      <c r="D21" s="752"/>
      <c r="E21" s="158">
        <f>IF('2.ESF'!E22&lt;'2.ESF'!D106,'2.ESF'!D106-'2.ESF'!E22,0)</f>
        <v>0</v>
      </c>
      <c r="F21" s="158">
        <f>IF(E21&gt;0,0,'2.ESF'!E22-'2.ESF'!D106)</f>
        <v>8046632</v>
      </c>
      <c r="G21" s="27"/>
      <c r="H21" s="24"/>
    </row>
    <row r="22" spans="2:8">
      <c r="B22" s="28"/>
      <c r="C22" s="752" t="s">
        <v>84</v>
      </c>
      <c r="D22" s="752"/>
      <c r="E22" s="158">
        <f>IF('2.ESF'!E23&lt;'2.ESF'!D107,'2.ESF'!D107-'2.ESF'!E23,0)</f>
        <v>0</v>
      </c>
      <c r="F22" s="158">
        <f>IF(E22&gt;0,0,'2.ESF'!E23-'2.ESF'!D107)</f>
        <v>61308</v>
      </c>
      <c r="G22" s="27"/>
      <c r="H22" s="24"/>
    </row>
    <row r="23" spans="2:8">
      <c r="B23" s="28"/>
      <c r="C23" s="752" t="s">
        <v>82</v>
      </c>
      <c r="D23" s="752"/>
      <c r="E23" s="158">
        <f>IF('2.ESF'!E24&lt;'2.ESF'!D108,'2.ESF'!D108-'2.ESF'!E24,0)</f>
        <v>0</v>
      </c>
      <c r="F23" s="158">
        <f>IF(E23&gt;0,0,'2.ESF'!E24-'2.ESF'!D108)</f>
        <v>104846</v>
      </c>
      <c r="G23" s="27"/>
      <c r="H23" s="24"/>
    </row>
    <row r="24" spans="2:8">
      <c r="B24" s="28"/>
      <c r="C24" s="752" t="s">
        <v>80</v>
      </c>
      <c r="D24" s="752"/>
      <c r="E24" s="158">
        <f>IF('2.ESF'!E25&lt;'2.ESF'!D109,'2.ESF'!D109-'2.ESF'!E25,0)</f>
        <v>0</v>
      </c>
      <c r="F24" s="158">
        <f>IF(E24&gt;0,0,'2.ESF'!E25-'2.ESF'!D109)</f>
        <v>0</v>
      </c>
      <c r="G24" s="27"/>
      <c r="H24" s="24"/>
    </row>
    <row r="25" spans="2:8">
      <c r="B25" s="28"/>
      <c r="C25" s="752" t="s">
        <v>78</v>
      </c>
      <c r="D25" s="752"/>
      <c r="E25" s="158">
        <f>IF('2.ESF'!E26&lt;'2.ESF'!D110,'2.ESF'!D110-'2.ESF'!E26,0)</f>
        <v>0</v>
      </c>
      <c r="F25" s="158">
        <f>IF(E25&gt;0,0,'2.ESF'!E26-'2.ESF'!D110)</f>
        <v>0</v>
      </c>
      <c r="G25" s="27"/>
      <c r="H25" s="24"/>
    </row>
    <row r="26" spans="2:8">
      <c r="B26" s="28"/>
      <c r="C26" s="752" t="s">
        <v>77</v>
      </c>
      <c r="D26" s="752"/>
      <c r="E26" s="158">
        <f>IF('2.ESF'!E27&lt;'2.ESF'!D111,'2.ESF'!D111-'2.ESF'!E27,0)</f>
        <v>0</v>
      </c>
      <c r="F26" s="158">
        <f>IF(E26&gt;0,0,'2.ESF'!E27-'2.ESF'!D111)</f>
        <v>0</v>
      </c>
      <c r="G26" s="27"/>
      <c r="H26" s="24"/>
    </row>
    <row r="27" spans="2:8">
      <c r="B27" s="28"/>
      <c r="C27" s="752" t="s">
        <v>75</v>
      </c>
      <c r="D27" s="752"/>
      <c r="E27" s="158">
        <f>IF('2.ESF'!E28&lt;'2.ESF'!D112,'2.ESF'!D112-'2.ESF'!E28,0)</f>
        <v>0</v>
      </c>
      <c r="F27" s="158">
        <f>IF(E27&gt;0,0,'2.ESF'!E28-'2.ESF'!D112)</f>
        <v>0</v>
      </c>
      <c r="G27" s="27"/>
      <c r="H27" s="24"/>
    </row>
    <row r="28" spans="2:8">
      <c r="B28" s="25"/>
      <c r="C28" s="29"/>
      <c r="D28" s="40"/>
      <c r="E28" s="158"/>
      <c r="F28" s="158"/>
      <c r="G28" s="27"/>
      <c r="H28" s="24"/>
    </row>
    <row r="29" spans="2:8">
      <c r="B29" s="28"/>
      <c r="C29" s="754" t="s">
        <v>112</v>
      </c>
      <c r="D29" s="754"/>
      <c r="E29" s="157">
        <f>E30+E40</f>
        <v>1320356</v>
      </c>
      <c r="F29" s="157">
        <f>F30+F40</f>
        <v>0</v>
      </c>
      <c r="G29" s="27"/>
      <c r="H29" s="24"/>
    </row>
    <row r="30" spans="2:8" s="164" customFormat="1">
      <c r="B30" s="165"/>
      <c r="C30" s="755" t="s">
        <v>110</v>
      </c>
      <c r="D30" s="755"/>
      <c r="E30" s="163">
        <f>SUM(E31:E38)</f>
        <v>1320356</v>
      </c>
      <c r="F30" s="163">
        <f>SUM(F31:F38)</f>
        <v>0</v>
      </c>
      <c r="G30" s="36"/>
      <c r="H30" s="252"/>
    </row>
    <row r="31" spans="2:8">
      <c r="B31" s="28"/>
      <c r="C31" s="752" t="s">
        <v>108</v>
      </c>
      <c r="D31" s="752"/>
      <c r="E31" s="158">
        <f>IF('2.ESF'!J9&gt;'2.ESF'!I91,'2.ESF'!J9-'2.ESF'!I91,0)</f>
        <v>1320356</v>
      </c>
      <c r="F31" s="158">
        <f>IF(E31&gt;0,0,'2.ESF'!I91-'2.ESF'!J9)</f>
        <v>0</v>
      </c>
      <c r="G31" s="27"/>
      <c r="H31" s="24"/>
    </row>
    <row r="32" spans="2:8">
      <c r="B32" s="28"/>
      <c r="C32" s="752" t="s">
        <v>106</v>
      </c>
      <c r="D32" s="752"/>
      <c r="E32" s="158">
        <f>IF('2.ESF'!J10&gt;'2.ESF'!I92,'2.ESF'!J10-'2.ESF'!I92,0)</f>
        <v>0</v>
      </c>
      <c r="F32" s="158">
        <f>IF(E32&gt;0,0,'2.ESF'!I92-'2.ESF'!J10)</f>
        <v>0</v>
      </c>
      <c r="G32" s="27"/>
      <c r="H32" s="24"/>
    </row>
    <row r="33" spans="2:9">
      <c r="B33" s="28"/>
      <c r="C33" s="752" t="s">
        <v>104</v>
      </c>
      <c r="D33" s="752"/>
      <c r="E33" s="158">
        <f>IF('2.ESF'!J11&gt;'2.ESF'!I93,'2.ESF'!J11-'2.ESF'!I93,0)</f>
        <v>0</v>
      </c>
      <c r="F33" s="158">
        <f>IF(E33&gt;0,0,'2.ESF'!I93-'2.ESF'!J11)</f>
        <v>0</v>
      </c>
      <c r="G33" s="27"/>
      <c r="H33" s="24"/>
    </row>
    <row r="34" spans="2:9">
      <c r="B34" s="28"/>
      <c r="C34" s="752" t="s">
        <v>102</v>
      </c>
      <c r="D34" s="752"/>
      <c r="E34" s="158">
        <f>IF('2.ESF'!J12&gt;'2.ESF'!I94,'2.ESF'!J12-'2.ESF'!I94,0)</f>
        <v>0</v>
      </c>
      <c r="F34" s="158">
        <f>IF(E34&gt;0,0,'2.ESF'!I94-'2.ESF'!J12)</f>
        <v>0</v>
      </c>
      <c r="G34" s="27"/>
      <c r="H34" s="24"/>
      <c r="I34" s="29"/>
    </row>
    <row r="35" spans="2:9">
      <c r="B35" s="28"/>
      <c r="C35" s="752" t="s">
        <v>100</v>
      </c>
      <c r="D35" s="752"/>
      <c r="E35" s="158">
        <f>IF('2.ESF'!J13&gt;'2.ESF'!I95,'2.ESF'!J13-'2.ESF'!I95,0)</f>
        <v>0</v>
      </c>
      <c r="F35" s="158">
        <f>IF(E35&gt;0,0,'2.ESF'!I95-'2.ESF'!J13)</f>
        <v>0</v>
      </c>
      <c r="G35" s="27"/>
      <c r="H35" s="24"/>
    </row>
    <row r="36" spans="2:9">
      <c r="B36" s="28"/>
      <c r="C36" s="752" t="s">
        <v>98</v>
      </c>
      <c r="D36" s="752"/>
      <c r="E36" s="158">
        <f>IF('2.ESF'!J14&gt;'2.ESF'!I96,'2.ESF'!J14-'2.ESF'!I96,0)</f>
        <v>0</v>
      </c>
      <c r="F36" s="158">
        <f>IF(E36&gt;0,0,'2.ESF'!I96-'2.ESF'!J14)</f>
        <v>0</v>
      </c>
      <c r="G36" s="27"/>
      <c r="H36" s="24"/>
    </row>
    <row r="37" spans="2:9">
      <c r="B37" s="28"/>
      <c r="C37" s="752" t="s">
        <v>96</v>
      </c>
      <c r="D37" s="752"/>
      <c r="E37" s="158">
        <f>IF('2.ESF'!J15&gt;'2.ESF'!I97,'2.ESF'!J15-'2.ESF'!I97,0)</f>
        <v>0</v>
      </c>
      <c r="F37" s="158">
        <f>IF(E37&gt;0,0,'2.ESF'!I97-'2.ESF'!J15)</f>
        <v>0</v>
      </c>
      <c r="G37" s="27"/>
      <c r="H37" s="24"/>
    </row>
    <row r="38" spans="2:9">
      <c r="B38" s="28"/>
      <c r="C38" s="752" t="s">
        <v>95</v>
      </c>
      <c r="D38" s="752"/>
      <c r="E38" s="158">
        <f>IF('2.ESF'!J16&gt;'2.ESF'!I98,'2.ESF'!J16-'2.ESF'!I98,0)</f>
        <v>0</v>
      </c>
      <c r="F38" s="158">
        <f>IF(E38&gt;0,0,'2.ESF'!I98-'2.ESF'!J16)</f>
        <v>0</v>
      </c>
      <c r="G38" s="27"/>
      <c r="H38" s="24"/>
    </row>
    <row r="39" spans="2:9">
      <c r="B39" s="25"/>
      <c r="C39" s="19"/>
      <c r="D39" s="19"/>
      <c r="E39" s="158"/>
      <c r="F39" s="158"/>
      <c r="G39" s="27"/>
      <c r="H39" s="24"/>
    </row>
    <row r="40" spans="2:9">
      <c r="B40" s="28"/>
      <c r="C40" s="755" t="s">
        <v>91</v>
      </c>
      <c r="D40" s="755"/>
      <c r="E40" s="309">
        <f>SUM(E41:E46)</f>
        <v>0</v>
      </c>
      <c r="F40" s="309">
        <f>SUM(F41:F46)</f>
        <v>0</v>
      </c>
      <c r="G40" s="27"/>
      <c r="H40" s="24"/>
    </row>
    <row r="41" spans="2:9">
      <c r="B41" s="28"/>
      <c r="C41" s="752" t="s">
        <v>89</v>
      </c>
      <c r="D41" s="752"/>
      <c r="E41" s="158">
        <f>IF('2.ESF'!J21&gt;'2.ESF'!I104,'2.ESF'!J21-'2.ESF'!I104,0)</f>
        <v>0</v>
      </c>
      <c r="F41" s="158">
        <f>IF(E41&gt;0,0,'2.ESF'!I104-'2.ESF'!J21)</f>
        <v>0</v>
      </c>
      <c r="G41" s="27"/>
      <c r="H41" s="24"/>
    </row>
    <row r="42" spans="2:9">
      <c r="B42" s="28"/>
      <c r="C42" s="752" t="s">
        <v>87</v>
      </c>
      <c r="D42" s="752"/>
      <c r="E42" s="158">
        <f>IF('2.ESF'!J22&gt;'2.ESF'!I105,'2.ESF'!J22-'2.ESF'!I105,0)</f>
        <v>0</v>
      </c>
      <c r="F42" s="158">
        <f>IF(E42&gt;0,0,'2.ESF'!I105-'2.ESF'!J22)</f>
        <v>0</v>
      </c>
      <c r="G42" s="27"/>
      <c r="H42" s="24"/>
    </row>
    <row r="43" spans="2:9">
      <c r="B43" s="28"/>
      <c r="C43" s="752" t="s">
        <v>85</v>
      </c>
      <c r="D43" s="752"/>
      <c r="E43" s="158">
        <f>IF('2.ESF'!J23&gt;'2.ESF'!I106,'2.ESF'!J23-'2.ESF'!I106,0)</f>
        <v>0</v>
      </c>
      <c r="F43" s="158">
        <f>IF(E43&gt;0,0,'2.ESF'!I106-'2.ESF'!J23)</f>
        <v>0</v>
      </c>
      <c r="G43" s="27"/>
      <c r="H43" s="24"/>
    </row>
    <row r="44" spans="2:9">
      <c r="B44" s="28"/>
      <c r="C44" s="752" t="s">
        <v>83</v>
      </c>
      <c r="D44" s="752"/>
      <c r="E44" s="158">
        <f>IF('2.ESF'!J24&gt;'2.ESF'!I107,'2.ESF'!J24-'2.ESF'!I107,0)</f>
        <v>0</v>
      </c>
      <c r="F44" s="158">
        <f>IF(E44&gt;0,0,'2.ESF'!I107-'2.ESF'!J24)</f>
        <v>0</v>
      </c>
      <c r="G44" s="27"/>
      <c r="H44" s="24"/>
    </row>
    <row r="45" spans="2:9">
      <c r="B45" s="28"/>
      <c r="C45" s="752" t="s">
        <v>81</v>
      </c>
      <c r="D45" s="752"/>
      <c r="E45" s="158">
        <f>IF('2.ESF'!J25&gt;'2.ESF'!I108,'2.ESF'!J25-'2.ESF'!I108,0)</f>
        <v>0</v>
      </c>
      <c r="F45" s="158">
        <f>IF(E45&gt;0,0,'2.ESF'!I108-'2.ESF'!J25)</f>
        <v>0</v>
      </c>
      <c r="G45" s="27"/>
      <c r="H45" s="24"/>
    </row>
    <row r="46" spans="2:9">
      <c r="B46" s="28"/>
      <c r="C46" s="752" t="s">
        <v>79</v>
      </c>
      <c r="D46" s="752"/>
      <c r="E46" s="158">
        <f>IF('2.ESF'!J26&gt;'2.ESF'!I109,'2.ESF'!J26-'2.ESF'!I109,0)</f>
        <v>0</v>
      </c>
      <c r="F46" s="158">
        <f>IF(E46&gt;0,0,'2.ESF'!I109-'2.ESF'!J26)</f>
        <v>0</v>
      </c>
      <c r="G46" s="27"/>
      <c r="H46" s="24"/>
    </row>
    <row r="47" spans="2:9">
      <c r="B47" s="28"/>
      <c r="C47" s="161"/>
      <c r="D47" s="161"/>
      <c r="E47" s="158"/>
      <c r="F47" s="158"/>
      <c r="G47" s="27"/>
      <c r="H47" s="24"/>
    </row>
    <row r="48" spans="2:9">
      <c r="B48" s="28"/>
      <c r="C48" s="754" t="s">
        <v>72</v>
      </c>
      <c r="D48" s="754"/>
      <c r="E48" s="157">
        <f>E49+E54+E61</f>
        <v>8046632</v>
      </c>
      <c r="F48" s="157">
        <f>F49+F54+F61</f>
        <v>2886569</v>
      </c>
      <c r="G48" s="27"/>
      <c r="H48" s="24"/>
    </row>
    <row r="49" spans="2:9" s="164" customFormat="1">
      <c r="B49" s="165"/>
      <c r="C49" s="755" t="s">
        <v>70</v>
      </c>
      <c r="D49" s="755"/>
      <c r="E49" s="163">
        <f>SUM(E50:E52)</f>
        <v>0</v>
      </c>
      <c r="F49" s="163">
        <f>SUM(F50:F52)</f>
        <v>0</v>
      </c>
      <c r="G49" s="36"/>
      <c r="H49" s="252"/>
    </row>
    <row r="50" spans="2:9">
      <c r="B50" s="28"/>
      <c r="C50" s="752" t="s">
        <v>33</v>
      </c>
      <c r="D50" s="752"/>
      <c r="E50" s="158">
        <f>IF('2.ESF'!J35&gt;'2.ESF'!I119,'2.ESF'!J35-'2.ESF'!I119,0)</f>
        <v>0</v>
      </c>
      <c r="F50" s="158">
        <f>IF(E50&gt;0,0,'2.ESF'!I119-'2.ESF'!J35)</f>
        <v>0</v>
      </c>
      <c r="G50" s="27"/>
      <c r="H50" s="24"/>
    </row>
    <row r="51" spans="2:9">
      <c r="B51" s="28"/>
      <c r="C51" s="752" t="s">
        <v>69</v>
      </c>
      <c r="D51" s="752"/>
      <c r="E51" s="158">
        <f>IF('2.ESF'!J36&gt;'2.ESF'!I120,'2.ESF'!J36-'2.ESF'!I120,0)</f>
        <v>0</v>
      </c>
      <c r="F51" s="158">
        <f>IF(E51&gt;0,0,'2.ESF'!I120-'2.ESF'!J36)</f>
        <v>0</v>
      </c>
      <c r="G51" s="27"/>
      <c r="H51" s="24"/>
    </row>
    <row r="52" spans="2:9">
      <c r="B52" s="28"/>
      <c r="C52" s="752" t="s">
        <v>68</v>
      </c>
      <c r="D52" s="752"/>
      <c r="E52" s="158">
        <f>IF('2.ESF'!J37&gt;'2.ESF'!I121,'2.ESF'!J37-'2.ESF'!I121,0)</f>
        <v>0</v>
      </c>
      <c r="F52" s="158">
        <f>IF(E52&gt;0,0,'2.ESF'!I121-'2.ESF'!J37)</f>
        <v>0</v>
      </c>
      <c r="G52" s="27"/>
      <c r="H52" s="24"/>
    </row>
    <row r="53" spans="2:9">
      <c r="B53" s="28"/>
      <c r="C53" s="29"/>
      <c r="D53" s="29"/>
      <c r="E53" s="158"/>
      <c r="F53" s="158"/>
      <c r="G53" s="27"/>
      <c r="H53" s="24"/>
    </row>
    <row r="54" spans="2:9" s="164" customFormat="1">
      <c r="B54" s="165"/>
      <c r="C54" s="755" t="s">
        <v>67</v>
      </c>
      <c r="D54" s="755"/>
      <c r="E54" s="163">
        <f>SUM(E55:E59)</f>
        <v>8046632</v>
      </c>
      <c r="F54" s="163">
        <f>SUM(F55:F59)</f>
        <v>2886569</v>
      </c>
      <c r="G54" s="36"/>
      <c r="H54" s="252"/>
    </row>
    <row r="55" spans="2:9">
      <c r="B55" s="28"/>
      <c r="C55" s="752" t="s">
        <v>66</v>
      </c>
      <c r="D55" s="752"/>
      <c r="E55" s="158">
        <f>IF('2.ESF'!J40&gt;'2.ESF'!I125,'2.ESF'!J40-'2.ESF'!I125,0)</f>
        <v>0</v>
      </c>
      <c r="F55" s="158">
        <f>IF(E55&gt;0,0,'2.ESF'!I125-'2.ESF'!J40)</f>
        <v>31995</v>
      </c>
      <c r="G55" s="27"/>
      <c r="H55" s="24"/>
    </row>
    <row r="56" spans="2:9">
      <c r="B56" s="28"/>
      <c r="C56" s="752" t="s">
        <v>65</v>
      </c>
      <c r="D56" s="752"/>
      <c r="E56" s="158">
        <f>IF('2.ESF'!J41&gt;'2.ESF'!I126,'2.ESF'!J41-'2.ESF'!I126,0)</f>
        <v>0</v>
      </c>
      <c r="F56" s="158">
        <f>IF(E56&gt;0,0,'2.ESF'!I126-'2.ESF'!J41)</f>
        <v>2854574</v>
      </c>
      <c r="G56" s="27"/>
      <c r="H56" s="24"/>
    </row>
    <row r="57" spans="2:9">
      <c r="B57" s="28"/>
      <c r="C57" s="752" t="s">
        <v>64</v>
      </c>
      <c r="D57" s="752"/>
      <c r="E57" s="158">
        <f>IF('2.ESF'!J42&gt;'2.ESF'!I127,'2.ESF'!J42-'2.ESF'!I127,0)</f>
        <v>8046632</v>
      </c>
      <c r="F57" s="158">
        <f>IF(E57&gt;0,0,'2.ESF'!I127-'2.ESF'!J42)</f>
        <v>0</v>
      </c>
      <c r="G57" s="27"/>
      <c r="H57" s="24"/>
    </row>
    <row r="58" spans="2:9">
      <c r="B58" s="28"/>
      <c r="C58" s="752" t="s">
        <v>63</v>
      </c>
      <c r="D58" s="752"/>
      <c r="E58" s="158">
        <f>IF('2.ESF'!J43&gt;'2.ESF'!I128,'2.ESF'!J43-'2.ESF'!I128,0)</f>
        <v>0</v>
      </c>
      <c r="F58" s="158">
        <f>IF(E58&gt;0,0,'2.ESF'!I128-'2.ESF'!J43)</f>
        <v>0</v>
      </c>
      <c r="G58" s="27"/>
      <c r="H58" s="24"/>
    </row>
    <row r="59" spans="2:9">
      <c r="B59" s="28"/>
      <c r="C59" s="752" t="s">
        <v>62</v>
      </c>
      <c r="D59" s="752"/>
      <c r="E59" s="158">
        <f>IF('2.ESF'!J44&gt;'2.ESF'!I129,'2.ESF'!J44-'2.ESF'!I129,0)</f>
        <v>0</v>
      </c>
      <c r="F59" s="158">
        <f>IF(E59&gt;0,0,'2.ESF'!I129-'2.ESF'!J44)</f>
        <v>0</v>
      </c>
      <c r="G59" s="27"/>
      <c r="H59" s="24"/>
    </row>
    <row r="60" spans="2:9">
      <c r="B60" s="28"/>
      <c r="C60" s="29"/>
      <c r="D60" s="29"/>
      <c r="E60" s="158"/>
      <c r="F60" s="158"/>
      <c r="G60" s="27"/>
      <c r="H60" s="24"/>
    </row>
    <row r="61" spans="2:9">
      <c r="B61" s="25"/>
      <c r="C61" s="755" t="s">
        <v>114</v>
      </c>
      <c r="D61" s="755"/>
      <c r="E61" s="157">
        <f>SUM(E62:E63)</f>
        <v>0</v>
      </c>
      <c r="F61" s="157">
        <f>SUM(F62:F63)</f>
        <v>0</v>
      </c>
      <c r="G61" s="27"/>
      <c r="H61" s="24"/>
    </row>
    <row r="62" spans="2:9">
      <c r="B62" s="28"/>
      <c r="C62" s="752" t="s">
        <v>60</v>
      </c>
      <c r="D62" s="752"/>
      <c r="E62" s="158">
        <f>IF('2.ESF'!J47&gt;'2.ESF'!I133,'2.ESF'!J47-'2.ESF'!I133,0)</f>
        <v>0</v>
      </c>
      <c r="F62" s="158">
        <f>IF(E62&gt;0,0,'2.ESF'!I133-'2.ESF'!J47)</f>
        <v>0</v>
      </c>
      <c r="G62" s="27"/>
      <c r="H62" s="24"/>
    </row>
    <row r="63" spans="2:9">
      <c r="B63" s="159"/>
      <c r="C63" s="757" t="s">
        <v>59</v>
      </c>
      <c r="D63" s="757"/>
      <c r="E63" s="158">
        <f>IF('2.ESF'!J48&gt;'2.ESF'!I134,'2.ESF'!J48-'2.ESF'!I134,0)</f>
        <v>0</v>
      </c>
      <c r="F63" s="158">
        <f>IF(E63&gt;0,0,'2.ESF'!I134-'2.ESF'!J48)</f>
        <v>0</v>
      </c>
      <c r="G63" s="162"/>
      <c r="H63" s="24"/>
    </row>
    <row r="64" spans="2:9">
      <c r="B64" s="756" t="s">
        <v>177</v>
      </c>
      <c r="C64" s="756"/>
      <c r="D64" s="756"/>
      <c r="E64" s="756"/>
      <c r="F64" s="756"/>
      <c r="G64" s="756"/>
      <c r="H64" s="206"/>
      <c r="I64" s="18"/>
    </row>
    <row r="65" spans="2:9">
      <c r="B65" s="15"/>
      <c r="C65" s="30"/>
      <c r="D65" s="37"/>
      <c r="E65" s="38"/>
      <c r="F65" s="38"/>
      <c r="G65" s="15"/>
      <c r="H65" s="109"/>
      <c r="I65" s="39"/>
    </row>
    <row r="66" spans="2:9"/>
    <row r="67" spans="2:9"/>
    <row r="68" spans="2:9"/>
    <row r="69" spans="2:9"/>
    <row r="70" spans="2:9"/>
    <row r="71" spans="2:9"/>
    <row r="72" spans="2:9"/>
    <row r="73" spans="2:9"/>
    <row r="74" spans="2:9"/>
    <row r="75" spans="2:9"/>
    <row r="76" spans="2:9"/>
    <row r="77" spans="2:9"/>
    <row r="78" spans="2:9"/>
    <row r="79" spans="2:9"/>
    <row r="80" spans="2:9"/>
    <row r="81"/>
    <row r="82"/>
    <row r="83"/>
    <row r="84"/>
    <row r="85"/>
    <row r="86"/>
    <row r="87"/>
  </sheetData>
  <mergeCells count="56">
    <mergeCell ref="B64:G64"/>
    <mergeCell ref="C63:D63"/>
    <mergeCell ref="B2:G2"/>
    <mergeCell ref="B3:G3"/>
    <mergeCell ref="B4:G4"/>
    <mergeCell ref="C56:D56"/>
    <mergeCell ref="C57:D57"/>
    <mergeCell ref="C58:D58"/>
    <mergeCell ref="C59:D59"/>
    <mergeCell ref="C61:D61"/>
    <mergeCell ref="C62:D62"/>
    <mergeCell ref="C49:D49"/>
    <mergeCell ref="C50:D50"/>
    <mergeCell ref="C51:D51"/>
    <mergeCell ref="C52:D52"/>
    <mergeCell ref="C54:D54"/>
    <mergeCell ref="C55:D55"/>
    <mergeCell ref="C48:D48"/>
    <mergeCell ref="C21:D21"/>
    <mergeCell ref="C42:D42"/>
    <mergeCell ref="C22:D22"/>
    <mergeCell ref="C43:D43"/>
    <mergeCell ref="C23:D23"/>
    <mergeCell ref="C44:D44"/>
    <mergeCell ref="C38:D38"/>
    <mergeCell ref="C37:D37"/>
    <mergeCell ref="C24:D24"/>
    <mergeCell ref="C45:D45"/>
    <mergeCell ref="C25:D25"/>
    <mergeCell ref="C46:D46"/>
    <mergeCell ref="C26:D26"/>
    <mergeCell ref="C27:D27"/>
    <mergeCell ref="C33:D33"/>
    <mergeCell ref="C13:D13"/>
    <mergeCell ref="C41:D41"/>
    <mergeCell ref="C14:D14"/>
    <mergeCell ref="C35:D35"/>
    <mergeCell ref="C15:D15"/>
    <mergeCell ref="C36:D36"/>
    <mergeCell ref="C16:D16"/>
    <mergeCell ref="C34:D34"/>
    <mergeCell ref="C18:D18"/>
    <mergeCell ref="C40:D40"/>
    <mergeCell ref="C19:D19"/>
    <mergeCell ref="C20:D20"/>
    <mergeCell ref="C31:D31"/>
    <mergeCell ref="C30:D30"/>
    <mergeCell ref="C10:D10"/>
    <mergeCell ref="C11:D11"/>
    <mergeCell ref="C32:D32"/>
    <mergeCell ref="C12:D12"/>
    <mergeCell ref="B1:G1"/>
    <mergeCell ref="C6:D6"/>
    <mergeCell ref="C8:D8"/>
    <mergeCell ref="C29:D29"/>
    <mergeCell ref="C9:D9"/>
  </mergeCells>
  <printOptions horizontalCentered="1" verticalCentered="1"/>
  <pageMargins left="0.31496062992125984" right="0.31496062992125984" top="0.35433070866141736" bottom="0.35433070866141736" header="0" footer="0"/>
  <pageSetup scale="55" orientation="landscape" r:id="rId1"/>
  <ignoredErrors>
    <ignoredError sqref="E10:F16 E19:F21 E22:E27 F22:F27 E31:E38 F31:F38 E40:E41 E42:E45 F40:F63 E46:E63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showGridLines="0" zoomScale="82" zoomScaleNormal="82" workbookViewId="0">
      <selection activeCell="F25" sqref="F25"/>
    </sheetView>
  </sheetViews>
  <sheetFormatPr baseColWidth="10" defaultColWidth="0" defaultRowHeight="15" zeroHeight="1"/>
  <cols>
    <col min="1" max="1" width="8.85546875" style="1" customWidth="1"/>
    <col min="2" max="2" width="2.7109375" style="1" customWidth="1"/>
    <col min="3" max="3" width="23" style="1" customWidth="1"/>
    <col min="4" max="4" width="33.28515625" style="1" customWidth="1"/>
    <col min="5" max="8" width="18.7109375" style="1" customWidth="1"/>
    <col min="9" max="9" width="17.7109375" style="1" customWidth="1"/>
    <col min="10" max="10" width="2.7109375" style="1" customWidth="1"/>
    <col min="11" max="11" width="20.5703125" style="111" customWidth="1"/>
    <col min="12" max="12" width="50.7109375" style="1" customWidth="1"/>
    <col min="13" max="19" width="0" style="1" hidden="1" customWidth="1"/>
    <col min="20" max="16384" width="11.42578125" style="1" hidden="1"/>
  </cols>
  <sheetData>
    <row r="1" spans="2:16" ht="21" customHeight="1">
      <c r="B1" s="753" t="str">
        <f>'3.ECSF'!B1:G1</f>
        <v>CUARTO INFORME TRIMESTRAL DEL GASTO PÚBLICO 2021</v>
      </c>
      <c r="C1" s="753"/>
      <c r="D1" s="753"/>
      <c r="E1" s="753"/>
      <c r="F1" s="753"/>
      <c r="G1" s="753"/>
      <c r="H1" s="753"/>
      <c r="I1" s="753"/>
      <c r="J1" s="753"/>
      <c r="K1" s="19"/>
      <c r="L1" s="2"/>
      <c r="M1" s="2"/>
      <c r="N1" s="2"/>
      <c r="O1" s="2"/>
    </row>
    <row r="2" spans="2:16" s="160" customFormat="1" ht="15.95" customHeight="1">
      <c r="B2" s="726" t="str">
        <f>'3.ECSF'!B2:G2</f>
        <v>INSTITUTO TECNOLÓGICO SUPERIOR DE PEROTE</v>
      </c>
      <c r="C2" s="727"/>
      <c r="D2" s="727"/>
      <c r="E2" s="727"/>
      <c r="F2" s="727"/>
      <c r="G2" s="727"/>
      <c r="H2" s="727"/>
      <c r="I2" s="727"/>
      <c r="J2" s="728"/>
      <c r="K2" s="237"/>
      <c r="L2" s="220"/>
      <c r="M2" s="220"/>
      <c r="N2" s="221"/>
      <c r="O2" s="221"/>
    </row>
    <row r="3" spans="2:16" s="160" customFormat="1" ht="15.95" customHeight="1">
      <c r="B3" s="715" t="s">
        <v>426</v>
      </c>
      <c r="C3" s="716"/>
      <c r="D3" s="716"/>
      <c r="E3" s="716"/>
      <c r="F3" s="716"/>
      <c r="G3" s="716"/>
      <c r="H3" s="716"/>
      <c r="I3" s="716"/>
      <c r="J3" s="717"/>
      <c r="K3" s="237"/>
      <c r="L3" s="220"/>
      <c r="M3" s="220"/>
      <c r="N3" s="221"/>
      <c r="O3" s="221"/>
    </row>
    <row r="4" spans="2:16" s="160" customFormat="1" ht="15.95" customHeight="1">
      <c r="B4" s="730" t="str">
        <f>'3.ECSF'!B4:G4</f>
        <v>Del 1 de Enero al 31 de Diciembre de 2021</v>
      </c>
      <c r="C4" s="731"/>
      <c r="D4" s="731"/>
      <c r="E4" s="731"/>
      <c r="F4" s="731"/>
      <c r="G4" s="731"/>
      <c r="H4" s="731"/>
      <c r="I4" s="731"/>
      <c r="J4" s="732"/>
      <c r="K4" s="237"/>
      <c r="L4" s="220"/>
      <c r="M4" s="220"/>
      <c r="N4" s="221"/>
      <c r="O4" s="221"/>
    </row>
    <row r="5" spans="2:16" s="160" customFormat="1" ht="5.0999999999999996" customHeight="1">
      <c r="B5" s="769"/>
      <c r="C5" s="769"/>
      <c r="D5" s="769"/>
      <c r="E5" s="769"/>
      <c r="F5" s="769"/>
      <c r="G5" s="769"/>
      <c r="H5" s="769"/>
      <c r="I5" s="769"/>
      <c r="J5" s="769"/>
      <c r="K5" s="210"/>
      <c r="L5" s="221"/>
      <c r="M5" s="221"/>
      <c r="N5" s="221"/>
      <c r="O5" s="221"/>
    </row>
    <row r="6" spans="2:16" s="228" customFormat="1" ht="15" customHeight="1">
      <c r="B6" s="624"/>
      <c r="C6" s="770" t="s">
        <v>0</v>
      </c>
      <c r="D6" s="770"/>
      <c r="E6" s="625" t="s">
        <v>125</v>
      </c>
      <c r="F6" s="625" t="s">
        <v>124</v>
      </c>
      <c r="G6" s="626" t="s">
        <v>123</v>
      </c>
      <c r="H6" s="626" t="s">
        <v>122</v>
      </c>
      <c r="I6" s="772" t="s">
        <v>121</v>
      </c>
      <c r="J6" s="772"/>
      <c r="K6" s="273"/>
      <c r="L6" s="229"/>
      <c r="M6" s="229"/>
      <c r="N6" s="229"/>
      <c r="O6" s="229"/>
    </row>
    <row r="7" spans="2:16" s="226" customFormat="1" ht="15" customHeight="1">
      <c r="B7" s="627"/>
      <c r="C7" s="771"/>
      <c r="D7" s="771"/>
      <c r="E7" s="628">
        <v>1</v>
      </c>
      <c r="F7" s="628">
        <v>2</v>
      </c>
      <c r="G7" s="629">
        <v>3</v>
      </c>
      <c r="H7" s="629" t="s">
        <v>120</v>
      </c>
      <c r="I7" s="773" t="s">
        <v>119</v>
      </c>
      <c r="J7" s="773"/>
      <c r="K7" s="274"/>
      <c r="L7" s="227"/>
      <c r="M7" s="227"/>
      <c r="N7" s="227"/>
      <c r="O7" s="227"/>
    </row>
    <row r="8" spans="2:16" ht="9.9499999999999993" customHeight="1">
      <c r="B8" s="263"/>
      <c r="C8" s="264"/>
      <c r="D8" s="264"/>
      <c r="E8" s="266"/>
      <c r="F8" s="266"/>
      <c r="G8" s="266"/>
      <c r="H8" s="266"/>
      <c r="I8" s="264"/>
      <c r="J8" s="265"/>
      <c r="K8" s="272"/>
      <c r="L8" s="2"/>
      <c r="M8" s="2"/>
      <c r="N8" s="2"/>
      <c r="O8" s="2"/>
    </row>
    <row r="9" spans="2:16">
      <c r="B9" s="211"/>
      <c r="C9" s="767" t="s">
        <v>113</v>
      </c>
      <c r="D9" s="767"/>
      <c r="E9" s="259">
        <f>E11+E20</f>
        <v>59494274</v>
      </c>
      <c r="F9" s="270">
        <f>F11+F20</f>
        <v>175065971</v>
      </c>
      <c r="G9" s="270">
        <f>G11+G20</f>
        <v>168585552</v>
      </c>
      <c r="H9" s="270">
        <f>H11+H20</f>
        <v>65974693</v>
      </c>
      <c r="I9" s="216">
        <f>I11+I20</f>
        <v>6480419</v>
      </c>
      <c r="J9" s="213"/>
      <c r="K9" s="212">
        <f>H9-'2.ESF'!E33</f>
        <v>0</v>
      </c>
      <c r="L9" s="9"/>
      <c r="M9" s="9"/>
      <c r="N9" s="2"/>
      <c r="O9" s="2"/>
    </row>
    <row r="10" spans="2:16">
      <c r="B10" s="211"/>
      <c r="C10" s="214"/>
      <c r="D10" s="214"/>
      <c r="E10" s="259"/>
      <c r="F10" s="259"/>
      <c r="G10" s="259"/>
      <c r="H10" s="259"/>
      <c r="I10" s="212"/>
      <c r="J10" s="213"/>
      <c r="K10" s="214"/>
      <c r="L10" s="9"/>
      <c r="M10" s="9"/>
      <c r="N10" s="2"/>
      <c r="O10" s="2"/>
    </row>
    <row r="11" spans="2:16" s="164" customFormat="1">
      <c r="B11" s="215"/>
      <c r="C11" s="755" t="s">
        <v>111</v>
      </c>
      <c r="D11" s="755"/>
      <c r="E11" s="260">
        <f>SUM(E12:E18)</f>
        <v>32587518</v>
      </c>
      <c r="F11" s="260">
        <f>SUM(F12:F18)</f>
        <v>166853185</v>
      </c>
      <c r="G11" s="260">
        <f>SUM(G12:G18)</f>
        <v>168585552</v>
      </c>
      <c r="H11" s="260">
        <f>SUM(H12:H18)</f>
        <v>30855151</v>
      </c>
      <c r="I11" s="222">
        <f>SUM(I12:I18)</f>
        <v>-1732367</v>
      </c>
      <c r="J11" s="217"/>
      <c r="K11" s="312">
        <f>H11-'2.ESF'!E17</f>
        <v>0</v>
      </c>
      <c r="L11" s="223"/>
      <c r="M11" s="223"/>
      <c r="N11" s="224"/>
      <c r="O11" s="224"/>
    </row>
    <row r="12" spans="2:16">
      <c r="B12" s="113"/>
      <c r="C12" s="768" t="s">
        <v>109</v>
      </c>
      <c r="D12" s="768"/>
      <c r="E12" s="261">
        <f>'2.ESF'!D91</f>
        <v>2601279</v>
      </c>
      <c r="F12" s="261">
        <v>109186861</v>
      </c>
      <c r="G12" s="261">
        <v>110132135</v>
      </c>
      <c r="H12" s="271">
        <f t="shared" ref="H12:H18" si="0">E12+F12-G12</f>
        <v>1656005</v>
      </c>
      <c r="I12" s="218">
        <f>H12-E12</f>
        <v>-945274</v>
      </c>
      <c r="J12" s="27"/>
      <c r="K12" s="311">
        <f>H12-'2.ESF'!E9</f>
        <v>0</v>
      </c>
      <c r="L12" s="9"/>
      <c r="M12" s="9"/>
      <c r="N12" s="2"/>
      <c r="O12" s="2"/>
      <c r="P12" s="2"/>
    </row>
    <row r="13" spans="2:16">
      <c r="B13" s="113"/>
      <c r="C13" s="768" t="s">
        <v>107</v>
      </c>
      <c r="D13" s="768"/>
      <c r="E13" s="261">
        <f>'2.ESF'!D92</f>
        <v>29986239</v>
      </c>
      <c r="F13" s="261">
        <v>57666324</v>
      </c>
      <c r="G13" s="261">
        <v>58453417</v>
      </c>
      <c r="H13" s="271">
        <f t="shared" si="0"/>
        <v>29199146</v>
      </c>
      <c r="I13" s="218">
        <f t="shared" ref="I13:I18" si="1">H13-E13</f>
        <v>-787093</v>
      </c>
      <c r="J13" s="27"/>
      <c r="K13" s="311">
        <f>H13-'2.ESF'!E10</f>
        <v>0</v>
      </c>
      <c r="L13" s="9"/>
      <c r="M13" s="9"/>
      <c r="N13" s="2"/>
      <c r="O13" s="2"/>
      <c r="P13" s="2"/>
    </row>
    <row r="14" spans="2:16">
      <c r="B14" s="113"/>
      <c r="C14" s="768" t="s">
        <v>105</v>
      </c>
      <c r="D14" s="768"/>
      <c r="E14" s="261">
        <f>'2.ESF'!D93</f>
        <v>0</v>
      </c>
      <c r="F14" s="261">
        <v>0</v>
      </c>
      <c r="G14" s="261">
        <v>0</v>
      </c>
      <c r="H14" s="271">
        <f t="shared" si="0"/>
        <v>0</v>
      </c>
      <c r="I14" s="218">
        <f t="shared" si="1"/>
        <v>0</v>
      </c>
      <c r="J14" s="27"/>
      <c r="K14" s="311">
        <f>H14-'2.ESF'!E11</f>
        <v>0</v>
      </c>
      <c r="L14" s="9"/>
      <c r="M14" s="9"/>
      <c r="N14" s="2"/>
      <c r="O14" s="2"/>
      <c r="P14" s="2"/>
    </row>
    <row r="15" spans="2:16">
      <c r="B15" s="113"/>
      <c r="C15" s="768" t="s">
        <v>103</v>
      </c>
      <c r="D15" s="768"/>
      <c r="E15" s="261">
        <f>'2.ESF'!D94</f>
        <v>0</v>
      </c>
      <c r="F15" s="261">
        <v>0</v>
      </c>
      <c r="G15" s="261">
        <v>0</v>
      </c>
      <c r="H15" s="271">
        <f t="shared" si="0"/>
        <v>0</v>
      </c>
      <c r="I15" s="218">
        <f t="shared" si="1"/>
        <v>0</v>
      </c>
      <c r="J15" s="27"/>
      <c r="K15" s="311">
        <f>H15-'2.ESF'!E12</f>
        <v>0</v>
      </c>
      <c r="L15" s="9"/>
      <c r="M15" s="9"/>
      <c r="N15" s="2"/>
      <c r="O15" s="2"/>
      <c r="P15" s="2" t="s">
        <v>118</v>
      </c>
    </row>
    <row r="16" spans="2:16">
      <c r="B16" s="113"/>
      <c r="C16" s="768" t="s">
        <v>101</v>
      </c>
      <c r="D16" s="768"/>
      <c r="E16" s="261">
        <f>'2.ESF'!D95</f>
        <v>0</v>
      </c>
      <c r="F16" s="261">
        <v>0</v>
      </c>
      <c r="G16" s="261">
        <v>0</v>
      </c>
      <c r="H16" s="271">
        <f t="shared" si="0"/>
        <v>0</v>
      </c>
      <c r="I16" s="218">
        <f t="shared" si="1"/>
        <v>0</v>
      </c>
      <c r="J16" s="27"/>
      <c r="K16" s="311">
        <f>H16-'2.ESF'!E13</f>
        <v>0</v>
      </c>
      <c r="L16" s="9"/>
      <c r="M16" s="9"/>
      <c r="N16" s="2"/>
      <c r="O16" s="2"/>
      <c r="P16" s="2"/>
    </row>
    <row r="17" spans="2:19">
      <c r="B17" s="113"/>
      <c r="C17" s="768" t="s">
        <v>99</v>
      </c>
      <c r="D17" s="768"/>
      <c r="E17" s="261">
        <f>'2.ESF'!D96</f>
        <v>0</v>
      </c>
      <c r="F17" s="261">
        <v>0</v>
      </c>
      <c r="G17" s="261">
        <v>0</v>
      </c>
      <c r="H17" s="271">
        <f t="shared" si="0"/>
        <v>0</v>
      </c>
      <c r="I17" s="218">
        <f t="shared" si="1"/>
        <v>0</v>
      </c>
      <c r="J17" s="27"/>
      <c r="K17" s="311">
        <f>H17-'2.ESF'!E14</f>
        <v>0</v>
      </c>
      <c r="L17" s="9"/>
      <c r="M17" s="9"/>
      <c r="N17" s="2" t="s">
        <v>118</v>
      </c>
      <c r="O17" s="2"/>
      <c r="P17" s="2"/>
    </row>
    <row r="18" spans="2:19">
      <c r="B18" s="113"/>
      <c r="C18" s="768" t="s">
        <v>97</v>
      </c>
      <c r="D18" s="768"/>
      <c r="E18" s="261">
        <f>'2.ESF'!D97</f>
        <v>0</v>
      </c>
      <c r="F18" s="261">
        <v>0</v>
      </c>
      <c r="G18" s="261">
        <v>0</v>
      </c>
      <c r="H18" s="271">
        <f t="shared" si="0"/>
        <v>0</v>
      </c>
      <c r="I18" s="218">
        <f t="shared" si="1"/>
        <v>0</v>
      </c>
      <c r="J18" s="27"/>
      <c r="K18" s="311">
        <f>H18-'2.ESF'!E15</f>
        <v>0</v>
      </c>
    </row>
    <row r="19" spans="2:19">
      <c r="B19" s="113"/>
      <c r="C19" s="171"/>
      <c r="D19" s="171"/>
      <c r="E19" s="262"/>
      <c r="F19" s="262"/>
      <c r="G19" s="262"/>
      <c r="H19" s="262"/>
      <c r="I19" s="219"/>
      <c r="J19" s="27"/>
      <c r="K19" s="24"/>
    </row>
    <row r="20" spans="2:19" s="164" customFormat="1">
      <c r="B20" s="215"/>
      <c r="C20" s="755" t="s">
        <v>92</v>
      </c>
      <c r="D20" s="755"/>
      <c r="E20" s="260">
        <f>SUM(E21:E29)</f>
        <v>26906756</v>
      </c>
      <c r="F20" s="260">
        <f t="shared" ref="F20:G20" si="2">SUM(F21:F29)</f>
        <v>8212786</v>
      </c>
      <c r="G20" s="260">
        <f t="shared" si="2"/>
        <v>0</v>
      </c>
      <c r="H20" s="260">
        <f>SUM(H21:H29)</f>
        <v>35119542</v>
      </c>
      <c r="I20" s="222">
        <f>SUM(I21:I29)</f>
        <v>8212786</v>
      </c>
      <c r="J20" s="217"/>
      <c r="K20" s="312">
        <f>H20-'2.ESF'!E31</f>
        <v>0</v>
      </c>
    </row>
    <row r="21" spans="2:19">
      <c r="B21" s="113"/>
      <c r="C21" s="768" t="s">
        <v>90</v>
      </c>
      <c r="D21" s="768"/>
      <c r="E21" s="261">
        <f>'2.ESF'!D104</f>
        <v>0</v>
      </c>
      <c r="F21" s="261">
        <v>0</v>
      </c>
      <c r="G21" s="261">
        <v>0</v>
      </c>
      <c r="H21" s="271">
        <f t="shared" ref="H21:H29" si="3">E21+F21-G21</f>
        <v>0</v>
      </c>
      <c r="I21" s="218">
        <f>H21-E21</f>
        <v>0</v>
      </c>
      <c r="J21" s="27"/>
      <c r="K21" s="311">
        <f>H21-'2.ESF'!E20</f>
        <v>0</v>
      </c>
    </row>
    <row r="22" spans="2:19">
      <c r="B22" s="113"/>
      <c r="C22" s="768" t="s">
        <v>88</v>
      </c>
      <c r="D22" s="768"/>
      <c r="E22" s="261">
        <f>'2.ESF'!D105</f>
        <v>0</v>
      </c>
      <c r="F22" s="261">
        <v>0</v>
      </c>
      <c r="G22" s="261">
        <v>0</v>
      </c>
      <c r="H22" s="271">
        <f t="shared" si="3"/>
        <v>0</v>
      </c>
      <c r="I22" s="218">
        <f t="shared" ref="I22:I29" si="4">H22-E22</f>
        <v>0</v>
      </c>
      <c r="J22" s="27"/>
      <c r="K22" s="311">
        <f>H22-'2.ESF'!E21</f>
        <v>0</v>
      </c>
    </row>
    <row r="23" spans="2:19">
      <c r="B23" s="113"/>
      <c r="C23" s="768" t="s">
        <v>86</v>
      </c>
      <c r="D23" s="768"/>
      <c r="E23" s="261">
        <f>'2.ESF'!D106</f>
        <v>15283110</v>
      </c>
      <c r="F23" s="261">
        <v>8046632</v>
      </c>
      <c r="G23" s="261">
        <v>0</v>
      </c>
      <c r="H23" s="271">
        <f t="shared" si="3"/>
        <v>23329742</v>
      </c>
      <c r="I23" s="218">
        <f t="shared" si="4"/>
        <v>8046632</v>
      </c>
      <c r="J23" s="27"/>
      <c r="K23" s="311">
        <f>H23-'2.ESF'!E22</f>
        <v>0</v>
      </c>
    </row>
    <row r="24" spans="2:19">
      <c r="B24" s="113"/>
      <c r="C24" s="768" t="s">
        <v>117</v>
      </c>
      <c r="D24" s="768"/>
      <c r="E24" s="261">
        <f>'2.ESF'!D107</f>
        <v>11394830</v>
      </c>
      <c r="F24" s="261">
        <v>61308</v>
      </c>
      <c r="G24" s="261">
        <v>0</v>
      </c>
      <c r="H24" s="271">
        <f t="shared" si="3"/>
        <v>11456138</v>
      </c>
      <c r="I24" s="218">
        <f t="shared" si="4"/>
        <v>61308</v>
      </c>
      <c r="J24" s="27"/>
      <c r="K24" s="311">
        <f>H24-'2.ESF'!E23</f>
        <v>0</v>
      </c>
    </row>
    <row r="25" spans="2:19">
      <c r="B25" s="113"/>
      <c r="C25" s="768" t="s">
        <v>82</v>
      </c>
      <c r="D25" s="768"/>
      <c r="E25" s="261">
        <f>'2.ESF'!D108</f>
        <v>228816</v>
      </c>
      <c r="F25" s="261">
        <v>104846</v>
      </c>
      <c r="G25" s="261">
        <v>0</v>
      </c>
      <c r="H25" s="271">
        <f t="shared" si="3"/>
        <v>333662</v>
      </c>
      <c r="I25" s="218">
        <f t="shared" si="4"/>
        <v>104846</v>
      </c>
      <c r="J25" s="27"/>
      <c r="K25" s="311">
        <f>H25-'2.ESF'!E24</f>
        <v>0</v>
      </c>
    </row>
    <row r="26" spans="2:19">
      <c r="B26" s="113"/>
      <c r="C26" s="768" t="s">
        <v>80</v>
      </c>
      <c r="D26" s="768"/>
      <c r="E26" s="261">
        <f>'2.ESF'!D109</f>
        <v>0</v>
      </c>
      <c r="F26" s="261">
        <v>0</v>
      </c>
      <c r="G26" s="261">
        <v>0</v>
      </c>
      <c r="H26" s="271">
        <f t="shared" si="3"/>
        <v>0</v>
      </c>
      <c r="I26" s="218">
        <f t="shared" si="4"/>
        <v>0</v>
      </c>
      <c r="J26" s="27"/>
      <c r="K26" s="311">
        <f>H26-'2.ESF'!E25</f>
        <v>0</v>
      </c>
    </row>
    <row r="27" spans="2:19">
      <c r="B27" s="113"/>
      <c r="C27" s="768" t="s">
        <v>78</v>
      </c>
      <c r="D27" s="768"/>
      <c r="E27" s="261">
        <f>'2.ESF'!D110</f>
        <v>0</v>
      </c>
      <c r="F27" s="261">
        <v>0</v>
      </c>
      <c r="G27" s="261">
        <v>0</v>
      </c>
      <c r="H27" s="271">
        <f t="shared" si="3"/>
        <v>0</v>
      </c>
      <c r="I27" s="218">
        <f t="shared" si="4"/>
        <v>0</v>
      </c>
      <c r="J27" s="27"/>
      <c r="K27" s="311">
        <f>H27-'2.ESF'!E26</f>
        <v>0</v>
      </c>
    </row>
    <row r="28" spans="2:19">
      <c r="B28" s="113"/>
      <c r="C28" s="768" t="s">
        <v>77</v>
      </c>
      <c r="D28" s="768"/>
      <c r="E28" s="261">
        <f>'2.ESF'!D111</f>
        <v>0</v>
      </c>
      <c r="F28" s="261">
        <v>0</v>
      </c>
      <c r="G28" s="261">
        <v>0</v>
      </c>
      <c r="H28" s="271">
        <f t="shared" si="3"/>
        <v>0</v>
      </c>
      <c r="I28" s="218">
        <f t="shared" si="4"/>
        <v>0</v>
      </c>
      <c r="J28" s="27"/>
      <c r="K28" s="311">
        <f>H28-'2.ESF'!E27</f>
        <v>0</v>
      </c>
    </row>
    <row r="29" spans="2:19">
      <c r="B29" s="113"/>
      <c r="C29" s="768" t="s">
        <v>75</v>
      </c>
      <c r="D29" s="768"/>
      <c r="E29" s="261">
        <f>'2.ESF'!D112</f>
        <v>0</v>
      </c>
      <c r="F29" s="261">
        <v>0</v>
      </c>
      <c r="G29" s="261">
        <v>0</v>
      </c>
      <c r="H29" s="271">
        <f t="shared" si="3"/>
        <v>0</v>
      </c>
      <c r="I29" s="218">
        <f t="shared" si="4"/>
        <v>0</v>
      </c>
      <c r="J29" s="27"/>
      <c r="K29" s="311">
        <f>H29-'2.ESF'!E28</f>
        <v>0</v>
      </c>
    </row>
    <row r="30" spans="2:19" ht="9.9499999999999993" customHeight="1">
      <c r="B30" s="267"/>
      <c r="C30" s="268"/>
      <c r="D30" s="268"/>
      <c r="E30" s="269"/>
      <c r="F30" s="269"/>
      <c r="G30" s="269"/>
      <c r="H30" s="269"/>
      <c r="I30" s="268"/>
      <c r="J30" s="162"/>
      <c r="K30" s="24"/>
    </row>
    <row r="31" spans="2:19" s="225" customFormat="1" ht="12" customHeight="1">
      <c r="B31" s="774" t="s">
        <v>177</v>
      </c>
      <c r="C31" s="774"/>
      <c r="D31" s="774"/>
      <c r="E31" s="774"/>
      <c r="F31" s="774"/>
      <c r="G31" s="774"/>
      <c r="H31" s="774"/>
      <c r="I31" s="774"/>
      <c r="J31" s="39"/>
      <c r="K31" s="39"/>
      <c r="L31" s="7"/>
      <c r="M31" s="184"/>
      <c r="N31" s="184"/>
      <c r="O31" s="184"/>
      <c r="P31" s="184"/>
      <c r="Q31" s="184"/>
      <c r="R31" s="184"/>
      <c r="S31" s="184"/>
    </row>
    <row r="32" spans="2:19">
      <c r="B32" s="19"/>
      <c r="C32" s="30"/>
      <c r="D32" s="37"/>
      <c r="E32" s="38"/>
      <c r="F32" s="38"/>
      <c r="G32" s="19"/>
      <c r="H32" s="39"/>
      <c r="I32" s="37"/>
      <c r="J32" s="38"/>
      <c r="K32" s="38"/>
      <c r="L32" s="6"/>
      <c r="M32" s="2"/>
      <c r="N32" s="2"/>
      <c r="O32" s="2"/>
      <c r="P32" s="2"/>
      <c r="Q32" s="2"/>
      <c r="R32" s="2"/>
      <c r="S32" s="2"/>
    </row>
    <row r="33" spans="3:8" hidden="1">
      <c r="C33" s="2"/>
      <c r="D33" s="2"/>
      <c r="E33" s="4"/>
      <c r="F33" s="2"/>
      <c r="G33" s="2"/>
      <c r="H33" s="2"/>
    </row>
    <row r="34" spans="3:8"/>
    <row r="35" spans="3:8"/>
    <row r="36" spans="3:8"/>
    <row r="37" spans="3:8"/>
    <row r="38" spans="3:8"/>
    <row r="39" spans="3:8"/>
    <row r="40" spans="3:8"/>
    <row r="41" spans="3:8"/>
    <row r="42" spans="3:8"/>
    <row r="43" spans="3:8"/>
    <row r="44" spans="3:8"/>
    <row r="45" spans="3:8"/>
    <row r="46" spans="3:8"/>
    <row r="47" spans="3:8"/>
  </sheetData>
  <mergeCells count="28">
    <mergeCell ref="C25:D25"/>
    <mergeCell ref="C26:D26"/>
    <mergeCell ref="C27:D27"/>
    <mergeCell ref="B31:I31"/>
    <mergeCell ref="C28:D28"/>
    <mergeCell ref="C29:D29"/>
    <mergeCell ref="C20:D20"/>
    <mergeCell ref="C21:D21"/>
    <mergeCell ref="C22:D22"/>
    <mergeCell ref="C23:D23"/>
    <mergeCell ref="C24:D24"/>
    <mergeCell ref="C14:D14"/>
    <mergeCell ref="C15:D15"/>
    <mergeCell ref="C16:D16"/>
    <mergeCell ref="C17:D17"/>
    <mergeCell ref="C18:D18"/>
    <mergeCell ref="C11:D11"/>
    <mergeCell ref="C12:D12"/>
    <mergeCell ref="C13:D13"/>
    <mergeCell ref="B5:J5"/>
    <mergeCell ref="C6:D7"/>
    <mergeCell ref="I6:J6"/>
    <mergeCell ref="I7:J7"/>
    <mergeCell ref="B1:J1"/>
    <mergeCell ref="B4:J4"/>
    <mergeCell ref="B2:J2"/>
    <mergeCell ref="B3:J3"/>
    <mergeCell ref="C9:D9"/>
  </mergeCells>
  <printOptions horizontalCentered="1" verticalCentered="1"/>
  <pageMargins left="0.31496062992125984" right="0.31496062992125984" top="0.35433070866141736" bottom="0.35433070866141736" header="0.31496062992125984" footer="0"/>
  <pageSetup scale="81" orientation="landscape" r:id="rId1"/>
  <ignoredErrors>
    <ignoredError sqref="E12 E13:E18 E21:E29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showGridLines="0" zoomScale="84" zoomScaleNormal="84" workbookViewId="0">
      <selection activeCell="B2" sqref="B2:K2"/>
    </sheetView>
  </sheetViews>
  <sheetFormatPr baseColWidth="10" defaultColWidth="0" defaultRowHeight="15" zeroHeight="1"/>
  <cols>
    <col min="1" max="1" width="2.42578125" style="397" customWidth="1"/>
    <col min="2" max="2" width="3" style="397" customWidth="1"/>
    <col min="3" max="4" width="11.42578125" style="397" customWidth="1"/>
    <col min="5" max="5" width="23.5703125" style="397" customWidth="1"/>
    <col min="6" max="6" width="2.85546875" style="397" customWidth="1"/>
    <col min="7" max="10" width="21" style="397" customWidth="1"/>
    <col min="11" max="11" width="2.7109375" style="397" customWidth="1"/>
    <col min="12" max="12" width="3.7109375" style="397" customWidth="1"/>
    <col min="13" max="18" width="0" style="397" hidden="1" customWidth="1"/>
    <col min="19" max="16384" width="11.42578125" style="397" hidden="1"/>
  </cols>
  <sheetData>
    <row r="1" spans="2:11" ht="19.5" customHeight="1">
      <c r="B1" s="714" t="str">
        <f>'4.EAA'!B1:J1</f>
        <v>CUARTO INFORME TRIMESTRAL DEL GASTO PÚBLICO 2021</v>
      </c>
      <c r="C1" s="714"/>
      <c r="D1" s="714"/>
      <c r="E1" s="714"/>
      <c r="F1" s="714"/>
      <c r="G1" s="714"/>
      <c r="H1" s="714"/>
      <c r="I1" s="714"/>
      <c r="J1" s="714"/>
      <c r="K1" s="714"/>
    </row>
    <row r="2" spans="2:11" ht="15.75">
      <c r="B2" s="780" t="str">
        <f>'4.EAA'!B2:J2</f>
        <v>INSTITUTO TECNOLÓGICO SUPERIOR DE PEROTE</v>
      </c>
      <c r="C2" s="781"/>
      <c r="D2" s="781"/>
      <c r="E2" s="781"/>
      <c r="F2" s="781"/>
      <c r="G2" s="781"/>
      <c r="H2" s="781"/>
      <c r="I2" s="781"/>
      <c r="J2" s="781"/>
      <c r="K2" s="782"/>
    </row>
    <row r="3" spans="2:11" ht="15.75">
      <c r="B3" s="787" t="s">
        <v>407</v>
      </c>
      <c r="C3" s="788"/>
      <c r="D3" s="788"/>
      <c r="E3" s="788"/>
      <c r="F3" s="788"/>
      <c r="G3" s="788"/>
      <c r="H3" s="788"/>
      <c r="I3" s="788"/>
      <c r="J3" s="788"/>
      <c r="K3" s="789"/>
    </row>
    <row r="4" spans="2:11" ht="15.75">
      <c r="B4" s="783" t="str">
        <f>'4.EAA'!B4:J4</f>
        <v>Del 1 de Enero al 31 de Diciembre de 2021</v>
      </c>
      <c r="C4" s="784"/>
      <c r="D4" s="784"/>
      <c r="E4" s="784"/>
      <c r="F4" s="784"/>
      <c r="G4" s="784"/>
      <c r="H4" s="784"/>
      <c r="I4" s="784"/>
      <c r="J4" s="784"/>
      <c r="K4" s="785"/>
    </row>
    <row r="5" spans="2:11" s="635" customFormat="1" ht="5.0999999999999996" customHeight="1">
      <c r="B5" s="634"/>
      <c r="C5" s="786"/>
      <c r="D5" s="786"/>
      <c r="E5" s="786"/>
      <c r="F5" s="786"/>
      <c r="G5" s="786"/>
      <c r="H5" s="786"/>
      <c r="I5" s="786"/>
      <c r="J5" s="786"/>
      <c r="K5" s="786"/>
    </row>
    <row r="6" spans="2:11" ht="31.5">
      <c r="B6" s="630"/>
      <c r="C6" s="777" t="s">
        <v>144</v>
      </c>
      <c r="D6" s="777"/>
      <c r="E6" s="777"/>
      <c r="F6" s="631"/>
      <c r="G6" s="632" t="s">
        <v>143</v>
      </c>
      <c r="H6" s="632" t="s">
        <v>142</v>
      </c>
      <c r="I6" s="631" t="s">
        <v>141</v>
      </c>
      <c r="J6" s="631" t="s">
        <v>140</v>
      </c>
      <c r="K6" s="633"/>
    </row>
    <row r="7" spans="2:11" ht="7.5" customHeight="1">
      <c r="B7" s="398"/>
      <c r="C7" s="778"/>
      <c r="D7" s="778"/>
      <c r="E7" s="778"/>
      <c r="F7" s="778"/>
      <c r="G7" s="778"/>
      <c r="H7" s="778"/>
      <c r="I7" s="778"/>
      <c r="J7" s="778"/>
      <c r="K7" s="779"/>
    </row>
    <row r="8" spans="2:11" ht="7.5" customHeight="1">
      <c r="B8" s="403"/>
      <c r="C8" s="775"/>
      <c r="D8" s="775"/>
      <c r="E8" s="775"/>
      <c r="F8" s="775"/>
      <c r="G8" s="775"/>
      <c r="H8" s="775"/>
      <c r="I8" s="775"/>
      <c r="J8" s="775"/>
      <c r="K8" s="776"/>
    </row>
    <row r="9" spans="2:11">
      <c r="B9" s="403"/>
      <c r="C9" s="791" t="s">
        <v>139</v>
      </c>
      <c r="D9" s="791"/>
      <c r="E9" s="791"/>
      <c r="F9" s="404"/>
      <c r="G9" s="404"/>
      <c r="H9" s="404"/>
      <c r="I9" s="404"/>
      <c r="J9" s="404"/>
      <c r="K9" s="405"/>
    </row>
    <row r="10" spans="2:11">
      <c r="B10" s="406"/>
      <c r="C10" s="792" t="s">
        <v>138</v>
      </c>
      <c r="D10" s="792"/>
      <c r="E10" s="792"/>
      <c r="F10" s="407"/>
      <c r="G10" s="407"/>
      <c r="H10" s="407"/>
      <c r="I10" s="407"/>
      <c r="J10" s="407"/>
      <c r="K10" s="408"/>
    </row>
    <row r="11" spans="2:11">
      <c r="B11" s="406"/>
      <c r="C11" s="791" t="s">
        <v>135</v>
      </c>
      <c r="D11" s="791"/>
      <c r="E11" s="791"/>
      <c r="F11" s="407"/>
      <c r="G11" s="409"/>
      <c r="H11" s="409"/>
      <c r="I11" s="410">
        <f>SUM(I12:I14)</f>
        <v>0</v>
      </c>
      <c r="J11" s="410">
        <f>SUM(J12:J14)</f>
        <v>0</v>
      </c>
      <c r="K11" s="411"/>
    </row>
    <row r="12" spans="2:11">
      <c r="B12" s="412"/>
      <c r="C12" s="413"/>
      <c r="D12" s="793" t="s">
        <v>134</v>
      </c>
      <c r="E12" s="793"/>
      <c r="F12" s="407"/>
      <c r="G12" s="414"/>
      <c r="H12" s="414"/>
      <c r="I12" s="415">
        <v>0</v>
      </c>
      <c r="J12" s="415">
        <v>0</v>
      </c>
      <c r="K12" s="416"/>
    </row>
    <row r="13" spans="2:11">
      <c r="B13" s="412"/>
      <c r="C13" s="413"/>
      <c r="D13" s="793" t="s">
        <v>130</v>
      </c>
      <c r="E13" s="793"/>
      <c r="F13" s="407"/>
      <c r="G13" s="414"/>
      <c r="H13" s="414"/>
      <c r="I13" s="415">
        <v>0</v>
      </c>
      <c r="J13" s="415">
        <v>0</v>
      </c>
      <c r="K13" s="416"/>
    </row>
    <row r="14" spans="2:11">
      <c r="B14" s="412"/>
      <c r="C14" s="413"/>
      <c r="D14" s="793" t="s">
        <v>129</v>
      </c>
      <c r="E14" s="793"/>
      <c r="F14" s="407"/>
      <c r="G14" s="414"/>
      <c r="H14" s="414"/>
      <c r="I14" s="415">
        <v>0</v>
      </c>
      <c r="J14" s="415">
        <v>0</v>
      </c>
      <c r="K14" s="416"/>
    </row>
    <row r="15" spans="2:11">
      <c r="B15" s="412"/>
      <c r="C15" s="413"/>
      <c r="D15" s="413"/>
      <c r="E15" s="417"/>
      <c r="F15" s="407"/>
      <c r="G15" s="418"/>
      <c r="H15" s="418"/>
      <c r="I15" s="419"/>
      <c r="J15" s="419"/>
      <c r="K15" s="416"/>
    </row>
    <row r="16" spans="2:11">
      <c r="B16" s="406"/>
      <c r="C16" s="791" t="s">
        <v>133</v>
      </c>
      <c r="D16" s="791"/>
      <c r="E16" s="791"/>
      <c r="F16" s="407"/>
      <c r="G16" s="409"/>
      <c r="H16" s="409"/>
      <c r="I16" s="410">
        <f>SUM(I17:I20)</f>
        <v>0</v>
      </c>
      <c r="J16" s="410">
        <f>SUM(J17:J20)</f>
        <v>0</v>
      </c>
      <c r="K16" s="411"/>
    </row>
    <row r="17" spans="2:11">
      <c r="B17" s="412"/>
      <c r="C17" s="413"/>
      <c r="D17" s="793" t="s">
        <v>132</v>
      </c>
      <c r="E17" s="793"/>
      <c r="F17" s="407"/>
      <c r="G17" s="414"/>
      <c r="H17" s="414"/>
      <c r="I17" s="415">
        <v>0</v>
      </c>
      <c r="J17" s="415">
        <v>0</v>
      </c>
      <c r="K17" s="416"/>
    </row>
    <row r="18" spans="2:11">
      <c r="B18" s="412"/>
      <c r="C18" s="413"/>
      <c r="D18" s="793" t="s">
        <v>131</v>
      </c>
      <c r="E18" s="793"/>
      <c r="F18" s="407"/>
      <c r="G18" s="414"/>
      <c r="H18" s="414"/>
      <c r="I18" s="415">
        <v>0</v>
      </c>
      <c r="J18" s="415">
        <v>0</v>
      </c>
      <c r="K18" s="416"/>
    </row>
    <row r="19" spans="2:11">
      <c r="B19" s="412"/>
      <c r="C19" s="413"/>
      <c r="D19" s="793" t="s">
        <v>130</v>
      </c>
      <c r="E19" s="793"/>
      <c r="F19" s="407"/>
      <c r="G19" s="414"/>
      <c r="H19" s="414"/>
      <c r="I19" s="415">
        <v>0</v>
      </c>
      <c r="J19" s="415">
        <v>0</v>
      </c>
      <c r="K19" s="416"/>
    </row>
    <row r="20" spans="2:11">
      <c r="B20" s="412"/>
      <c r="C20" s="420"/>
      <c r="D20" s="793" t="s">
        <v>129</v>
      </c>
      <c r="E20" s="793"/>
      <c r="F20" s="407"/>
      <c r="G20" s="414"/>
      <c r="H20" s="414"/>
      <c r="I20" s="421">
        <v>0</v>
      </c>
      <c r="J20" s="421">
        <v>0</v>
      </c>
      <c r="K20" s="416"/>
    </row>
    <row r="21" spans="2:11">
      <c r="B21" s="412"/>
      <c r="C21" s="413"/>
      <c r="D21" s="413"/>
      <c r="E21" s="417"/>
      <c r="F21" s="407"/>
      <c r="G21" s="422"/>
      <c r="H21" s="422"/>
      <c r="I21" s="423"/>
      <c r="J21" s="423"/>
      <c r="K21" s="416"/>
    </row>
    <row r="22" spans="2:11">
      <c r="B22" s="424"/>
      <c r="C22" s="790" t="s">
        <v>137</v>
      </c>
      <c r="D22" s="790"/>
      <c r="E22" s="790"/>
      <c r="F22" s="425"/>
      <c r="G22" s="426"/>
      <c r="H22" s="426"/>
      <c r="I22" s="427">
        <f>I11+I16</f>
        <v>0</v>
      </c>
      <c r="J22" s="427">
        <f>J11+J16</f>
        <v>0</v>
      </c>
      <c r="K22" s="428"/>
    </row>
    <row r="23" spans="2:11">
      <c r="B23" s="406"/>
      <c r="C23" s="413"/>
      <c r="D23" s="413"/>
      <c r="E23" s="429"/>
      <c r="F23" s="407"/>
      <c r="G23" s="422"/>
      <c r="H23" s="422"/>
      <c r="I23" s="423"/>
      <c r="J23" s="423"/>
      <c r="K23" s="411"/>
    </row>
    <row r="24" spans="2:11">
      <c r="B24" s="406"/>
      <c r="C24" s="792" t="s">
        <v>136</v>
      </c>
      <c r="D24" s="792"/>
      <c r="E24" s="792"/>
      <c r="F24" s="407"/>
      <c r="G24" s="422"/>
      <c r="H24" s="422"/>
      <c r="I24" s="423"/>
      <c r="J24" s="423"/>
      <c r="K24" s="411"/>
    </row>
    <row r="25" spans="2:11">
      <c r="B25" s="406"/>
      <c r="C25" s="791" t="s">
        <v>135</v>
      </c>
      <c r="D25" s="791"/>
      <c r="E25" s="791"/>
      <c r="F25" s="407"/>
      <c r="G25" s="409"/>
      <c r="H25" s="409"/>
      <c r="I25" s="410">
        <f>SUM(I26:I28)</f>
        <v>0</v>
      </c>
      <c r="J25" s="410">
        <f>SUM(J26:J28)</f>
        <v>0</v>
      </c>
      <c r="K25" s="411"/>
    </row>
    <row r="26" spans="2:11">
      <c r="B26" s="412"/>
      <c r="C26" s="413"/>
      <c r="D26" s="793" t="s">
        <v>134</v>
      </c>
      <c r="E26" s="793"/>
      <c r="F26" s="407"/>
      <c r="G26" s="414"/>
      <c r="H26" s="414"/>
      <c r="I26" s="415">
        <v>0</v>
      </c>
      <c r="J26" s="415">
        <v>0</v>
      </c>
      <c r="K26" s="416"/>
    </row>
    <row r="27" spans="2:11">
      <c r="B27" s="412"/>
      <c r="C27" s="420"/>
      <c r="D27" s="793" t="s">
        <v>130</v>
      </c>
      <c r="E27" s="793"/>
      <c r="F27" s="420"/>
      <c r="G27" s="430"/>
      <c r="H27" s="430"/>
      <c r="I27" s="415">
        <v>0</v>
      </c>
      <c r="J27" s="415">
        <v>0</v>
      </c>
      <c r="K27" s="416"/>
    </row>
    <row r="28" spans="2:11">
      <c r="B28" s="412"/>
      <c r="C28" s="420"/>
      <c r="D28" s="793" t="s">
        <v>129</v>
      </c>
      <c r="E28" s="793"/>
      <c r="F28" s="420"/>
      <c r="G28" s="430"/>
      <c r="H28" s="430"/>
      <c r="I28" s="415">
        <v>0</v>
      </c>
      <c r="J28" s="415">
        <v>0</v>
      </c>
      <c r="K28" s="416"/>
    </row>
    <row r="29" spans="2:11">
      <c r="B29" s="412"/>
      <c r="C29" s="413"/>
      <c r="D29" s="413"/>
      <c r="E29" s="417"/>
      <c r="F29" s="407"/>
      <c r="G29" s="422"/>
      <c r="H29" s="422"/>
      <c r="I29" s="423"/>
      <c r="J29" s="423"/>
      <c r="K29" s="416"/>
    </row>
    <row r="30" spans="2:11">
      <c r="B30" s="406"/>
      <c r="C30" s="791" t="s">
        <v>133</v>
      </c>
      <c r="D30" s="791"/>
      <c r="E30" s="791"/>
      <c r="F30" s="407"/>
      <c r="G30" s="409"/>
      <c r="H30" s="409"/>
      <c r="I30" s="410">
        <f>SUM(I31:I34)</f>
        <v>0</v>
      </c>
      <c r="J30" s="410">
        <f>SUM(J31:J34)</f>
        <v>0</v>
      </c>
      <c r="K30" s="411"/>
    </row>
    <row r="31" spans="2:11">
      <c r="B31" s="412"/>
      <c r="C31" s="413"/>
      <c r="D31" s="793" t="s">
        <v>132</v>
      </c>
      <c r="E31" s="793"/>
      <c r="F31" s="407"/>
      <c r="G31" s="414"/>
      <c r="H31" s="414"/>
      <c r="I31" s="415">
        <v>0</v>
      </c>
      <c r="J31" s="415">
        <v>0</v>
      </c>
      <c r="K31" s="416"/>
    </row>
    <row r="32" spans="2:11">
      <c r="B32" s="412"/>
      <c r="C32" s="413"/>
      <c r="D32" s="793" t="s">
        <v>131</v>
      </c>
      <c r="E32" s="793"/>
      <c r="F32" s="407"/>
      <c r="G32" s="414"/>
      <c r="H32" s="414"/>
      <c r="I32" s="415">
        <v>0</v>
      </c>
      <c r="J32" s="415">
        <v>0</v>
      </c>
      <c r="K32" s="416"/>
    </row>
    <row r="33" spans="2:11">
      <c r="B33" s="412"/>
      <c r="C33" s="413"/>
      <c r="D33" s="793" t="s">
        <v>130</v>
      </c>
      <c r="E33" s="793"/>
      <c r="F33" s="407"/>
      <c r="G33" s="414"/>
      <c r="H33" s="414"/>
      <c r="I33" s="415">
        <v>0</v>
      </c>
      <c r="J33" s="415">
        <v>0</v>
      </c>
      <c r="K33" s="416"/>
    </row>
    <row r="34" spans="2:11">
      <c r="B34" s="412"/>
      <c r="C34" s="407"/>
      <c r="D34" s="793" t="s">
        <v>129</v>
      </c>
      <c r="E34" s="793"/>
      <c r="F34" s="407"/>
      <c r="G34" s="414"/>
      <c r="H34" s="414"/>
      <c r="I34" s="415">
        <v>0</v>
      </c>
      <c r="J34" s="415">
        <v>0</v>
      </c>
      <c r="K34" s="416"/>
    </row>
    <row r="35" spans="2:11">
      <c r="B35" s="412"/>
      <c r="C35" s="407"/>
      <c r="D35" s="407"/>
      <c r="E35" s="417"/>
      <c r="F35" s="407"/>
      <c r="G35" s="422"/>
      <c r="H35" s="422"/>
      <c r="I35" s="423"/>
      <c r="J35" s="423"/>
      <c r="K35" s="416"/>
    </row>
    <row r="36" spans="2:11">
      <c r="B36" s="424"/>
      <c r="C36" s="790" t="s">
        <v>128</v>
      </c>
      <c r="D36" s="790"/>
      <c r="E36" s="790"/>
      <c r="F36" s="425"/>
      <c r="G36" s="431"/>
      <c r="H36" s="431"/>
      <c r="I36" s="427">
        <f>I25+I30</f>
        <v>0</v>
      </c>
      <c r="J36" s="427">
        <f>J25+J30</f>
        <v>0</v>
      </c>
      <c r="K36" s="428"/>
    </row>
    <row r="37" spans="2:11">
      <c r="B37" s="412"/>
      <c r="C37" s="413"/>
      <c r="D37" s="413"/>
      <c r="E37" s="417"/>
      <c r="F37" s="407"/>
      <c r="G37" s="422"/>
      <c r="H37" s="422"/>
      <c r="I37" s="423"/>
      <c r="J37" s="423"/>
      <c r="K37" s="416"/>
    </row>
    <row r="38" spans="2:11">
      <c r="B38" s="412"/>
      <c r="C38" s="791" t="s">
        <v>127</v>
      </c>
      <c r="D38" s="791"/>
      <c r="E38" s="791"/>
      <c r="F38" s="407"/>
      <c r="G38" s="414"/>
      <c r="H38" s="414"/>
      <c r="I38" s="432">
        <f>'2.ESF'!I113</f>
        <v>17356262</v>
      </c>
      <c r="J38" s="432">
        <f>'2.ESF'!J30</f>
        <v>18676618</v>
      </c>
      <c r="K38" s="416"/>
    </row>
    <row r="39" spans="2:11">
      <c r="B39" s="412"/>
      <c r="C39" s="413"/>
      <c r="D39" s="413"/>
      <c r="E39" s="417"/>
      <c r="F39" s="407"/>
      <c r="G39" s="422"/>
      <c r="H39" s="422"/>
      <c r="I39" s="423"/>
      <c r="J39" s="423"/>
      <c r="K39" s="416"/>
    </row>
    <row r="40" spans="2:11">
      <c r="B40" s="433"/>
      <c r="C40" s="794" t="s">
        <v>126</v>
      </c>
      <c r="D40" s="794"/>
      <c r="E40" s="794"/>
      <c r="F40" s="434"/>
      <c r="G40" s="435"/>
      <c r="H40" s="435"/>
      <c r="I40" s="436">
        <f>I38</f>
        <v>17356262</v>
      </c>
      <c r="J40" s="436">
        <f>J38</f>
        <v>18676618</v>
      </c>
      <c r="K40" s="437"/>
    </row>
    <row r="41" spans="2:11">
      <c r="B41" s="795" t="s">
        <v>54</v>
      </c>
      <c r="C41" s="795"/>
      <c r="D41" s="795"/>
      <c r="E41" s="795"/>
      <c r="F41" s="795"/>
      <c r="G41" s="795"/>
      <c r="H41" s="795"/>
      <c r="I41" s="795"/>
      <c r="J41" s="795"/>
      <c r="K41" s="795"/>
    </row>
    <row r="42" spans="2:11"/>
    <row r="43" spans="2:11"/>
    <row r="44" spans="2:11"/>
    <row r="45" spans="2:11"/>
    <row r="46" spans="2:11"/>
    <row r="47" spans="2:11"/>
    <row r="48" spans="2:11"/>
    <row r="49"/>
    <row r="50"/>
    <row r="51"/>
    <row r="52"/>
  </sheetData>
  <mergeCells count="34">
    <mergeCell ref="C40:E40"/>
    <mergeCell ref="B41:K41"/>
    <mergeCell ref="C38:E38"/>
    <mergeCell ref="C24:E24"/>
    <mergeCell ref="C25:E25"/>
    <mergeCell ref="D26:E26"/>
    <mergeCell ref="D27:E27"/>
    <mergeCell ref="D28:E28"/>
    <mergeCell ref="C30:E30"/>
    <mergeCell ref="D31:E31"/>
    <mergeCell ref="D32:E32"/>
    <mergeCell ref="D33:E33"/>
    <mergeCell ref="D34:E34"/>
    <mergeCell ref="C36:E36"/>
    <mergeCell ref="C22:E22"/>
    <mergeCell ref="C9:E9"/>
    <mergeCell ref="C10:E10"/>
    <mergeCell ref="C11:E11"/>
    <mergeCell ref="D12:E12"/>
    <mergeCell ref="D13:E13"/>
    <mergeCell ref="D14:E14"/>
    <mergeCell ref="C16:E16"/>
    <mergeCell ref="D18:E18"/>
    <mergeCell ref="D19:E19"/>
    <mergeCell ref="D20:E20"/>
    <mergeCell ref="D17:E17"/>
    <mergeCell ref="B1:K1"/>
    <mergeCell ref="C8:K8"/>
    <mergeCell ref="C6:E6"/>
    <mergeCell ref="C7:K7"/>
    <mergeCell ref="B2:K2"/>
    <mergeCell ref="B4:K4"/>
    <mergeCell ref="C5:K5"/>
    <mergeCell ref="B3:K3"/>
  </mergeCells>
  <printOptions horizontalCentered="1" verticalCentered="1"/>
  <pageMargins left="0.31496062992125984" right="0.31496062992125984" top="0.35433070866141736" bottom="0.35433070866141736" header="0" footer="0"/>
  <pageSetup scale="80" orientation="landscape" r:id="rId1"/>
  <ignoredErrors>
    <ignoredError sqref="I38:J38" unlocked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zoomScale="82" zoomScaleNormal="82" workbookViewId="0">
      <selection activeCell="B2" sqref="B2:J2"/>
    </sheetView>
  </sheetViews>
  <sheetFormatPr baseColWidth="10" defaultColWidth="0" defaultRowHeight="15" zeroHeight="1"/>
  <cols>
    <col min="1" max="1" width="10.7109375" style="15" customWidth="1"/>
    <col min="2" max="2" width="2.7109375" style="15" customWidth="1"/>
    <col min="3" max="3" width="11.42578125" style="15" customWidth="1"/>
    <col min="4" max="4" width="52.5703125" style="15" customWidth="1"/>
    <col min="5" max="8" width="19.7109375" style="15" customWidth="1"/>
    <col min="9" max="9" width="18.7109375" style="15" customWidth="1"/>
    <col min="10" max="10" width="2.7109375" style="15" customWidth="1"/>
    <col min="11" max="11" width="2.7109375" style="109" customWidth="1"/>
    <col min="12" max="12" width="50.7109375" style="15" customWidth="1"/>
    <col min="13" max="16384" width="11.42578125" style="15" hidden="1"/>
  </cols>
  <sheetData>
    <row r="1" spans="2:11" s="1" customFormat="1" ht="19.5" customHeight="1">
      <c r="B1" s="796" t="str">
        <f>'5. EADOP'!B1:K1</f>
        <v>CUARTO INFORME TRIMESTRAL DEL GASTO PÚBLICO 2021</v>
      </c>
      <c r="C1" s="796"/>
      <c r="D1" s="796"/>
      <c r="E1" s="796"/>
      <c r="F1" s="796"/>
      <c r="G1" s="796"/>
      <c r="H1" s="796"/>
      <c r="I1" s="796"/>
      <c r="J1" s="796"/>
      <c r="K1" s="2"/>
    </row>
    <row r="2" spans="2:11" s="41" customFormat="1" ht="15.95" customHeight="1">
      <c r="B2" s="797" t="str">
        <f>'5. EADOP'!B2:K2</f>
        <v>INSTITUTO TECNOLÓGICO SUPERIOR DE PEROTE</v>
      </c>
      <c r="C2" s="798"/>
      <c r="D2" s="798"/>
      <c r="E2" s="798"/>
      <c r="F2" s="798"/>
      <c r="G2" s="798"/>
      <c r="H2" s="798"/>
      <c r="I2" s="798"/>
      <c r="J2" s="799"/>
      <c r="K2" s="250"/>
    </row>
    <row r="3" spans="2:11" s="41" customFormat="1" ht="15.95" customHeight="1">
      <c r="B3" s="809" t="s">
        <v>408</v>
      </c>
      <c r="C3" s="810"/>
      <c r="D3" s="810"/>
      <c r="E3" s="810"/>
      <c r="F3" s="810"/>
      <c r="G3" s="810"/>
      <c r="H3" s="810"/>
      <c r="I3" s="810"/>
      <c r="J3" s="811"/>
      <c r="K3" s="250"/>
    </row>
    <row r="4" spans="2:11" s="41" customFormat="1" ht="15.95" customHeight="1">
      <c r="B4" s="800" t="str">
        <f>'5. EADOP'!B4:K4</f>
        <v>Del 1 de Enero al 31 de Diciembre de 2021</v>
      </c>
      <c r="C4" s="801"/>
      <c r="D4" s="801"/>
      <c r="E4" s="801"/>
      <c r="F4" s="801"/>
      <c r="G4" s="801"/>
      <c r="H4" s="801"/>
      <c r="I4" s="801"/>
      <c r="J4" s="802"/>
      <c r="K4" s="250"/>
    </row>
    <row r="5" spans="2:11" s="641" customFormat="1" ht="5.0999999999999996" customHeight="1">
      <c r="B5" s="640"/>
      <c r="C5" s="640"/>
      <c r="D5" s="640" t="s">
        <v>118</v>
      </c>
      <c r="E5" s="640"/>
      <c r="F5" s="640"/>
      <c r="G5" s="640"/>
      <c r="H5" s="640"/>
      <c r="I5" s="640"/>
      <c r="J5" s="640"/>
      <c r="K5" s="640"/>
    </row>
    <row r="6" spans="2:11" ht="51">
      <c r="B6" s="636"/>
      <c r="C6" s="759" t="s">
        <v>0</v>
      </c>
      <c r="D6" s="759"/>
      <c r="E6" s="637" t="s">
        <v>70</v>
      </c>
      <c r="F6" s="637" t="s">
        <v>151</v>
      </c>
      <c r="G6" s="637" t="s">
        <v>150</v>
      </c>
      <c r="H6" s="637" t="s">
        <v>429</v>
      </c>
      <c r="I6" s="638" t="s">
        <v>149</v>
      </c>
      <c r="J6" s="639"/>
      <c r="K6" s="251"/>
    </row>
    <row r="7" spans="2:11" s="48" customFormat="1" ht="11.25" customHeight="1">
      <c r="B7" s="114"/>
      <c r="C7" s="115"/>
      <c r="D7" s="115"/>
      <c r="E7" s="116"/>
      <c r="F7" s="117"/>
      <c r="G7" s="117"/>
      <c r="H7" s="117"/>
      <c r="I7" s="118"/>
      <c r="J7" s="119"/>
      <c r="K7" s="208"/>
    </row>
    <row r="8" spans="2:11" s="48" customFormat="1" ht="15" customHeight="1">
      <c r="B8" s="812" t="s">
        <v>494</v>
      </c>
      <c r="C8" s="813"/>
      <c r="D8" s="814"/>
      <c r="E8" s="684">
        <f>SUM(E9:E11)</f>
        <v>4347</v>
      </c>
      <c r="F8" s="684"/>
      <c r="G8" s="684"/>
      <c r="H8" s="684"/>
      <c r="I8" s="689">
        <f>SUM(E8:H8)</f>
        <v>4347</v>
      </c>
      <c r="J8" s="688"/>
      <c r="K8" s="208"/>
    </row>
    <row r="9" spans="2:11" s="48" customFormat="1" ht="15" customHeight="1">
      <c r="B9" s="146"/>
      <c r="C9" s="805" t="s">
        <v>148</v>
      </c>
      <c r="D9" s="806"/>
      <c r="E9" s="134">
        <f>'2.ESF'!I119</f>
        <v>0</v>
      </c>
      <c r="F9" s="136"/>
      <c r="G9" s="136"/>
      <c r="H9" s="134"/>
      <c r="I9" s="129">
        <f>SUM(E9:H9)</f>
        <v>0</v>
      </c>
      <c r="J9" s="142"/>
      <c r="K9" s="208"/>
    </row>
    <row r="10" spans="2:11" s="48" customFormat="1" ht="15" customHeight="1">
      <c r="B10" s="146"/>
      <c r="C10" s="805" t="s">
        <v>69</v>
      </c>
      <c r="D10" s="806"/>
      <c r="E10" s="134">
        <f>'2.ESF'!I120</f>
        <v>4347</v>
      </c>
      <c r="F10" s="136"/>
      <c r="G10" s="136"/>
      <c r="H10" s="134"/>
      <c r="I10" s="129">
        <f>SUM(E10:H10)</f>
        <v>4347</v>
      </c>
      <c r="J10" s="142"/>
      <c r="K10" s="208"/>
    </row>
    <row r="11" spans="2:11" s="48" customFormat="1" ht="15" customHeight="1">
      <c r="B11" s="147"/>
      <c r="C11" s="807" t="s">
        <v>147</v>
      </c>
      <c r="D11" s="808"/>
      <c r="E11" s="135">
        <f>'2.ESF'!I121</f>
        <v>0</v>
      </c>
      <c r="F11" s="138"/>
      <c r="G11" s="138"/>
      <c r="H11" s="135"/>
      <c r="I11" s="130">
        <f>SUM(E11:H11)</f>
        <v>0</v>
      </c>
      <c r="J11" s="143"/>
      <c r="K11" s="208"/>
    </row>
    <row r="12" spans="2:11" s="48" customFormat="1" ht="9.9499999999999993" customHeight="1">
      <c r="B12" s="148"/>
      <c r="C12" s="122"/>
      <c r="D12" s="123"/>
      <c r="E12" s="136"/>
      <c r="F12" s="136"/>
      <c r="G12" s="136"/>
      <c r="H12" s="141"/>
      <c r="I12" s="129"/>
      <c r="J12" s="142"/>
      <c r="K12" s="208"/>
    </row>
    <row r="13" spans="2:11" s="48" customFormat="1" ht="15" customHeight="1">
      <c r="B13" s="815" t="s">
        <v>495</v>
      </c>
      <c r="C13" s="816"/>
      <c r="D13" s="817"/>
      <c r="E13" s="139"/>
      <c r="F13" s="139">
        <f>SUM(F15:F18)</f>
        <v>41935515</v>
      </c>
      <c r="G13" s="139">
        <f>G14</f>
        <v>198150</v>
      </c>
      <c r="H13" s="139"/>
      <c r="I13" s="126">
        <f t="shared" ref="I13:I18" si="0">SUM(E13:H13)</f>
        <v>42133665</v>
      </c>
      <c r="J13" s="144"/>
      <c r="K13" s="208"/>
    </row>
    <row r="14" spans="2:11" s="48" customFormat="1" ht="15" customHeight="1">
      <c r="B14" s="149"/>
      <c r="C14" s="803" t="s">
        <v>146</v>
      </c>
      <c r="D14" s="804"/>
      <c r="E14" s="138"/>
      <c r="F14" s="138"/>
      <c r="G14" s="135">
        <f>'2.ESF'!I125</f>
        <v>198150</v>
      </c>
      <c r="H14" s="135"/>
      <c r="I14" s="127">
        <f t="shared" si="0"/>
        <v>198150</v>
      </c>
      <c r="J14" s="144"/>
      <c r="K14" s="208"/>
    </row>
    <row r="15" spans="2:11" s="48" customFormat="1" ht="15" customHeight="1">
      <c r="B15" s="149"/>
      <c r="C15" s="803" t="s">
        <v>65</v>
      </c>
      <c r="D15" s="804"/>
      <c r="E15" s="138"/>
      <c r="F15" s="135">
        <f>'2.ESF'!I126</f>
        <v>19898582</v>
      </c>
      <c r="G15" s="138"/>
      <c r="H15" s="135"/>
      <c r="I15" s="127">
        <f t="shared" si="0"/>
        <v>19898582</v>
      </c>
      <c r="J15" s="144"/>
      <c r="K15" s="208"/>
    </row>
    <row r="16" spans="2:11" s="48" customFormat="1" ht="15" customHeight="1">
      <c r="B16" s="149"/>
      <c r="C16" s="803" t="s">
        <v>145</v>
      </c>
      <c r="D16" s="804"/>
      <c r="E16" s="138"/>
      <c r="F16" s="135">
        <f>'2.ESF'!I127</f>
        <v>9093091</v>
      </c>
      <c r="G16" s="138"/>
      <c r="H16" s="135"/>
      <c r="I16" s="127">
        <f t="shared" si="0"/>
        <v>9093091</v>
      </c>
      <c r="J16" s="144"/>
      <c r="K16" s="208"/>
    </row>
    <row r="17" spans="2:12" s="48" customFormat="1" ht="15" customHeight="1">
      <c r="B17" s="150"/>
      <c r="C17" s="820" t="s">
        <v>63</v>
      </c>
      <c r="D17" s="821"/>
      <c r="E17" s="138"/>
      <c r="F17" s="135">
        <f>'2.ESF'!I128</f>
        <v>0</v>
      </c>
      <c r="G17" s="138"/>
      <c r="H17" s="135"/>
      <c r="I17" s="128">
        <f t="shared" si="0"/>
        <v>0</v>
      </c>
      <c r="J17" s="145"/>
      <c r="K17" s="208"/>
    </row>
    <row r="18" spans="2:12" s="48" customFormat="1" ht="15" customHeight="1">
      <c r="B18" s="150"/>
      <c r="C18" s="820" t="s">
        <v>62</v>
      </c>
      <c r="D18" s="821"/>
      <c r="E18" s="138"/>
      <c r="F18" s="135">
        <f>'2.ESF'!I129</f>
        <v>12943842</v>
      </c>
      <c r="G18" s="138"/>
      <c r="H18" s="135"/>
      <c r="I18" s="128">
        <f t="shared" si="0"/>
        <v>12943842</v>
      </c>
      <c r="J18" s="145"/>
      <c r="K18" s="682"/>
    </row>
    <row r="19" spans="2:12" s="48" customFormat="1" ht="9.9499999999999993" customHeight="1">
      <c r="B19" s="151"/>
      <c r="C19" s="121"/>
      <c r="D19" s="124"/>
      <c r="E19" s="138"/>
      <c r="F19" s="140"/>
      <c r="G19" s="138"/>
      <c r="H19" s="138"/>
      <c r="I19" s="131"/>
      <c r="J19" s="142"/>
      <c r="K19" s="208"/>
      <c r="L19" s="70"/>
    </row>
    <row r="20" spans="2:12" s="48" customFormat="1" ht="30" customHeight="1">
      <c r="B20" s="815" t="s">
        <v>493</v>
      </c>
      <c r="C20" s="816"/>
      <c r="D20" s="817"/>
      <c r="E20" s="137"/>
      <c r="F20" s="137"/>
      <c r="G20" s="137"/>
      <c r="H20" s="137">
        <f>SUM(H21:H22)</f>
        <v>0</v>
      </c>
      <c r="I20" s="687">
        <f>SUM(E20:H20)</f>
        <v>0</v>
      </c>
      <c r="J20" s="145"/>
      <c r="K20" s="682"/>
      <c r="L20" s="70"/>
    </row>
    <row r="21" spans="2:12" s="48" customFormat="1" ht="15" customHeight="1">
      <c r="B21" s="151"/>
      <c r="C21" s="803" t="s">
        <v>60</v>
      </c>
      <c r="D21" s="804"/>
      <c r="E21" s="138"/>
      <c r="F21" s="140"/>
      <c r="G21" s="138"/>
      <c r="H21" s="138">
        <f>'2.ESF'!I133</f>
        <v>0</v>
      </c>
      <c r="I21" s="686">
        <f t="shared" ref="I21:I22" si="1">SUM(E21:H21)</f>
        <v>0</v>
      </c>
      <c r="J21" s="145"/>
      <c r="K21" s="682"/>
      <c r="L21" s="70"/>
    </row>
    <row r="22" spans="2:12" s="48" customFormat="1" ht="15" customHeight="1">
      <c r="B22" s="151"/>
      <c r="C22" s="803" t="s">
        <v>59</v>
      </c>
      <c r="D22" s="804"/>
      <c r="E22" s="138"/>
      <c r="F22" s="140"/>
      <c r="G22" s="138"/>
      <c r="H22" s="138">
        <f>'2.ESF'!I134</f>
        <v>0</v>
      </c>
      <c r="I22" s="686">
        <f t="shared" si="1"/>
        <v>0</v>
      </c>
      <c r="J22" s="145"/>
      <c r="K22" s="682"/>
      <c r="L22" s="70"/>
    </row>
    <row r="23" spans="2:12" s="48" customFormat="1" ht="9.9499999999999993" customHeight="1">
      <c r="B23" s="151"/>
      <c r="C23" s="683"/>
      <c r="D23" s="124"/>
      <c r="E23" s="138"/>
      <c r="F23" s="140"/>
      <c r="G23" s="138"/>
      <c r="H23" s="138"/>
      <c r="I23" s="686"/>
      <c r="J23" s="145"/>
      <c r="K23" s="682"/>
      <c r="L23" s="70"/>
    </row>
    <row r="24" spans="2:12" s="48" customFormat="1" ht="20.100000000000001" customHeight="1">
      <c r="B24" s="824" t="s">
        <v>496</v>
      </c>
      <c r="C24" s="825"/>
      <c r="D24" s="826"/>
      <c r="E24" s="139">
        <f>E8+E13+E20</f>
        <v>4347</v>
      </c>
      <c r="F24" s="139">
        <f>F8+F13+F20</f>
        <v>41935515</v>
      </c>
      <c r="G24" s="139">
        <f t="shared" ref="G24:H24" si="2">G8+G13+G20</f>
        <v>198150</v>
      </c>
      <c r="H24" s="139">
        <f t="shared" si="2"/>
        <v>0</v>
      </c>
      <c r="I24" s="126">
        <f>SUM(E24:H24)</f>
        <v>42138012</v>
      </c>
      <c r="J24" s="145"/>
      <c r="K24" s="208"/>
    </row>
    <row r="25" spans="2:12" s="48" customFormat="1" ht="9.9499999999999993" customHeight="1">
      <c r="B25" s="147"/>
      <c r="C25" s="120"/>
      <c r="D25" s="125"/>
      <c r="E25" s="140"/>
      <c r="F25" s="138"/>
      <c r="G25" s="138"/>
      <c r="H25" s="140"/>
      <c r="I25" s="130"/>
      <c r="J25" s="143"/>
      <c r="K25" s="208"/>
    </row>
    <row r="26" spans="2:12" s="48" customFormat="1" ht="15" customHeight="1">
      <c r="B26" s="151"/>
      <c r="C26" s="822" t="s">
        <v>497</v>
      </c>
      <c r="D26" s="823"/>
      <c r="E26" s="139">
        <f>SUM(E27:E29)</f>
        <v>0</v>
      </c>
      <c r="F26" s="139"/>
      <c r="G26" s="139"/>
      <c r="H26" s="139"/>
      <c r="I26" s="132">
        <f>SUM(E26:H26)</f>
        <v>0</v>
      </c>
      <c r="J26" s="143"/>
      <c r="K26" s="208"/>
    </row>
    <row r="27" spans="2:12" s="48" customFormat="1" ht="15" customHeight="1">
      <c r="B27" s="147"/>
      <c r="C27" s="807" t="s">
        <v>33</v>
      </c>
      <c r="D27" s="808"/>
      <c r="E27" s="135">
        <f>'2.ESF'!J35-'2.ESF'!I119</f>
        <v>0</v>
      </c>
      <c r="F27" s="138"/>
      <c r="G27" s="138"/>
      <c r="H27" s="135"/>
      <c r="I27" s="130">
        <f>SUM(E27:H27)</f>
        <v>0</v>
      </c>
      <c r="J27" s="143"/>
      <c r="K27" s="208"/>
    </row>
    <row r="28" spans="2:12" s="48" customFormat="1" ht="15" customHeight="1">
      <c r="B28" s="147"/>
      <c r="C28" s="807" t="s">
        <v>69</v>
      </c>
      <c r="D28" s="808"/>
      <c r="E28" s="135">
        <f>'2.ESF'!J36-'2.ESF'!I120</f>
        <v>0</v>
      </c>
      <c r="F28" s="138"/>
      <c r="G28" s="138"/>
      <c r="H28" s="135"/>
      <c r="I28" s="130">
        <f>SUM(E28:H28)</f>
        <v>0</v>
      </c>
      <c r="J28" s="143"/>
      <c r="K28" s="208"/>
    </row>
    <row r="29" spans="2:12" s="48" customFormat="1" ht="15" customHeight="1">
      <c r="B29" s="147"/>
      <c r="C29" s="807" t="s">
        <v>147</v>
      </c>
      <c r="D29" s="808"/>
      <c r="E29" s="135">
        <f>'2.ESF'!J37-'2.ESF'!I121</f>
        <v>0</v>
      </c>
      <c r="F29" s="138"/>
      <c r="G29" s="138"/>
      <c r="H29" s="135"/>
      <c r="I29" s="130">
        <f>SUM(E29:H29)</f>
        <v>0</v>
      </c>
      <c r="J29" s="143"/>
      <c r="K29" s="208"/>
    </row>
    <row r="30" spans="2:12" s="48" customFormat="1" ht="9.9499999999999993" customHeight="1">
      <c r="B30" s="151"/>
      <c r="C30" s="121"/>
      <c r="D30" s="124"/>
      <c r="E30" s="140"/>
      <c r="F30" s="138"/>
      <c r="G30" s="138"/>
      <c r="H30" s="140"/>
      <c r="I30" s="130"/>
      <c r="J30" s="143"/>
      <c r="K30" s="208"/>
    </row>
    <row r="31" spans="2:12" s="48" customFormat="1" ht="15" customHeight="1">
      <c r="B31" s="151" t="s">
        <v>118</v>
      </c>
      <c r="C31" s="822" t="s">
        <v>498</v>
      </c>
      <c r="D31" s="823"/>
      <c r="E31" s="139"/>
      <c r="F31" s="139">
        <f>SUM(F32:F36)</f>
        <v>-2854574</v>
      </c>
      <c r="G31" s="139">
        <f>SUM(G32:G36)</f>
        <v>8014637</v>
      </c>
      <c r="H31" s="139"/>
      <c r="I31" s="132">
        <f t="shared" ref="I31:I36" si="3">SUM(E31:H31)</f>
        <v>5160063</v>
      </c>
      <c r="J31" s="143"/>
      <c r="K31" s="208"/>
    </row>
    <row r="32" spans="2:12" s="48" customFormat="1" ht="15" customHeight="1">
      <c r="B32" s="147"/>
      <c r="C32" s="807" t="s">
        <v>146</v>
      </c>
      <c r="D32" s="808"/>
      <c r="E32" s="138"/>
      <c r="F32" s="138"/>
      <c r="G32" s="135">
        <f>'2.ESF'!J40</f>
        <v>166155</v>
      </c>
      <c r="H32" s="135"/>
      <c r="I32" s="130">
        <f t="shared" si="3"/>
        <v>166155</v>
      </c>
      <c r="J32" s="143"/>
      <c r="K32" s="208"/>
    </row>
    <row r="33" spans="2:12" s="48" customFormat="1" ht="15" customHeight="1">
      <c r="B33" s="147"/>
      <c r="C33" s="807" t="s">
        <v>65</v>
      </c>
      <c r="D33" s="808"/>
      <c r="E33" s="138"/>
      <c r="F33" s="135">
        <f>'2.ESF'!J41-'2.ESF'!I126</f>
        <v>-2854574</v>
      </c>
      <c r="G33" s="138">
        <f>G14*-1</f>
        <v>-198150</v>
      </c>
      <c r="H33" s="135"/>
      <c r="I33" s="130">
        <f t="shared" si="3"/>
        <v>-3052724</v>
      </c>
      <c r="J33" s="143"/>
      <c r="K33" s="208"/>
    </row>
    <row r="34" spans="2:12" s="48" customFormat="1" ht="15" customHeight="1">
      <c r="B34" s="147"/>
      <c r="C34" s="807" t="s">
        <v>145</v>
      </c>
      <c r="D34" s="808"/>
      <c r="E34" s="138"/>
      <c r="F34" s="135"/>
      <c r="G34" s="138">
        <f>'2.ESF'!J42-'2.ESF'!I127</f>
        <v>8046632</v>
      </c>
      <c r="H34" s="135"/>
      <c r="I34" s="130">
        <f t="shared" si="3"/>
        <v>8046632</v>
      </c>
      <c r="J34" s="143"/>
      <c r="K34" s="208"/>
    </row>
    <row r="35" spans="2:12" s="48" customFormat="1" ht="15" customHeight="1">
      <c r="B35" s="147"/>
      <c r="C35" s="807" t="s">
        <v>63</v>
      </c>
      <c r="D35" s="808"/>
      <c r="E35" s="138"/>
      <c r="F35" s="135"/>
      <c r="G35" s="138">
        <f>'2.ESF'!J43-'2.ESF'!I128</f>
        <v>0</v>
      </c>
      <c r="H35" s="135"/>
      <c r="I35" s="130">
        <f t="shared" si="3"/>
        <v>0</v>
      </c>
      <c r="J35" s="143"/>
      <c r="K35" s="208"/>
    </row>
    <row r="36" spans="2:12" s="48" customFormat="1" ht="15" customHeight="1">
      <c r="B36" s="147"/>
      <c r="C36" s="820" t="s">
        <v>62</v>
      </c>
      <c r="D36" s="821"/>
      <c r="E36" s="138"/>
      <c r="F36" s="135"/>
      <c r="G36" s="138">
        <f>'2.ESF'!J44-'2.ESF'!I129</f>
        <v>0</v>
      </c>
      <c r="H36" s="135"/>
      <c r="I36" s="130">
        <f t="shared" si="3"/>
        <v>0</v>
      </c>
      <c r="J36" s="143"/>
      <c r="K36" s="682"/>
    </row>
    <row r="37" spans="2:12" s="48" customFormat="1" ht="15" customHeight="1">
      <c r="B37" s="147"/>
      <c r="C37" s="685"/>
      <c r="D37" s="685"/>
      <c r="E37" s="138"/>
      <c r="F37" s="135"/>
      <c r="G37" s="138"/>
      <c r="H37" s="135"/>
      <c r="I37" s="130"/>
      <c r="J37" s="143"/>
      <c r="K37" s="682"/>
    </row>
    <row r="38" spans="2:12" s="48" customFormat="1" ht="28.5" customHeight="1">
      <c r="B38" s="815" t="s">
        <v>499</v>
      </c>
      <c r="C38" s="816"/>
      <c r="D38" s="817"/>
      <c r="E38" s="137"/>
      <c r="F38" s="137"/>
      <c r="G38" s="137"/>
      <c r="H38" s="137">
        <f t="shared" ref="H38" si="4">SUM(H39:H40)</f>
        <v>0</v>
      </c>
      <c r="I38" s="132">
        <f>SUM(E38:H38)</f>
        <v>0</v>
      </c>
      <c r="J38" s="143"/>
      <c r="K38" s="682"/>
    </row>
    <row r="39" spans="2:12" s="48" customFormat="1" ht="15" customHeight="1">
      <c r="B39" s="151"/>
      <c r="C39" s="803" t="s">
        <v>60</v>
      </c>
      <c r="D39" s="804"/>
      <c r="E39" s="138"/>
      <c r="F39" s="135"/>
      <c r="G39" s="138"/>
      <c r="H39" s="135">
        <f>'2.ESF'!J47-'2.ESF'!I133</f>
        <v>0</v>
      </c>
      <c r="I39" s="130">
        <f t="shared" ref="I39:I40" si="5">SUM(E39:H39)</f>
        <v>0</v>
      </c>
      <c r="J39" s="143"/>
      <c r="K39" s="682"/>
    </row>
    <row r="40" spans="2:12" s="48" customFormat="1" ht="15" customHeight="1">
      <c r="B40" s="151"/>
      <c r="C40" s="803" t="s">
        <v>59</v>
      </c>
      <c r="D40" s="804"/>
      <c r="E40" s="138"/>
      <c r="F40" s="135"/>
      <c r="G40" s="138"/>
      <c r="H40" s="135">
        <f>'2.ESF'!J48-'2.ESF'!I134</f>
        <v>0</v>
      </c>
      <c r="I40" s="130">
        <f t="shared" si="5"/>
        <v>0</v>
      </c>
      <c r="J40" s="143"/>
      <c r="K40" s="682"/>
    </row>
    <row r="41" spans="2:12" s="48" customFormat="1" ht="9.9499999999999993" customHeight="1">
      <c r="B41" s="151"/>
      <c r="C41" s="121"/>
      <c r="D41" s="124"/>
      <c r="E41" s="138"/>
      <c r="F41" s="140"/>
      <c r="G41" s="138"/>
      <c r="H41" s="138"/>
      <c r="I41" s="133"/>
      <c r="J41" s="143"/>
      <c r="K41" s="208"/>
    </row>
    <row r="42" spans="2:12" s="48" customFormat="1" ht="20.100000000000001" customHeight="1">
      <c r="B42" s="152"/>
      <c r="C42" s="818" t="s">
        <v>500</v>
      </c>
      <c r="D42" s="819"/>
      <c r="E42" s="153">
        <f>E24+E26+E31+E38</f>
        <v>4347</v>
      </c>
      <c r="F42" s="153">
        <f>F24+F26+F31+F38</f>
        <v>39080941</v>
      </c>
      <c r="G42" s="153">
        <f>G24+G26+G31+G38</f>
        <v>8212787</v>
      </c>
      <c r="H42" s="153">
        <f>H24+H26+H31+H38</f>
        <v>0</v>
      </c>
      <c r="I42" s="154">
        <f>SUM(E42:H42)</f>
        <v>47298075</v>
      </c>
      <c r="J42" s="155"/>
      <c r="K42" s="208"/>
      <c r="L42" s="313" t="str">
        <f>IF(I42='2.ESF'!J50,"","ERROR SALDO")</f>
        <v/>
      </c>
    </row>
    <row r="43" spans="2:12" s="48" customFormat="1" ht="12" customHeight="1">
      <c r="B43" s="729" t="s">
        <v>54</v>
      </c>
      <c r="C43" s="729"/>
      <c r="D43" s="729"/>
      <c r="E43" s="729"/>
      <c r="F43" s="729"/>
      <c r="G43" s="729"/>
      <c r="H43" s="729"/>
      <c r="I43" s="729"/>
      <c r="J43" s="729"/>
      <c r="K43" s="206"/>
      <c r="L43" s="39"/>
    </row>
    <row r="44" spans="2:12">
      <c r="B44" s="19"/>
      <c r="C44" s="30"/>
      <c r="D44" s="37"/>
      <c r="E44" s="38"/>
      <c r="F44" s="38"/>
      <c r="G44" s="19"/>
      <c r="H44" s="39"/>
      <c r="I44" s="37"/>
      <c r="J44" s="38"/>
      <c r="K44" s="38"/>
      <c r="L44" s="38"/>
    </row>
    <row r="45" spans="2:12"/>
    <row r="46" spans="2:12"/>
    <row r="47" spans="2:12"/>
    <row r="48" spans="2:12"/>
    <row r="49"/>
    <row r="50"/>
    <row r="51"/>
    <row r="52"/>
    <row r="53"/>
    <row r="54"/>
    <row r="55"/>
    <row r="56"/>
    <row r="57"/>
  </sheetData>
  <mergeCells count="34">
    <mergeCell ref="C40:D40"/>
    <mergeCell ref="C21:D21"/>
    <mergeCell ref="C22:D22"/>
    <mergeCell ref="B24:D24"/>
    <mergeCell ref="C36:D36"/>
    <mergeCell ref="B38:D38"/>
    <mergeCell ref="C42:D42"/>
    <mergeCell ref="B43:J43"/>
    <mergeCell ref="C35:D35"/>
    <mergeCell ref="C16:D16"/>
    <mergeCell ref="C17:D17"/>
    <mergeCell ref="C26:D26"/>
    <mergeCell ref="C27:D27"/>
    <mergeCell ref="C28:D28"/>
    <mergeCell ref="C29:D29"/>
    <mergeCell ref="C34:D34"/>
    <mergeCell ref="C31:D31"/>
    <mergeCell ref="C32:D32"/>
    <mergeCell ref="C33:D33"/>
    <mergeCell ref="C18:D18"/>
    <mergeCell ref="B20:D20"/>
    <mergeCell ref="C39:D39"/>
    <mergeCell ref="B1:J1"/>
    <mergeCell ref="B2:J2"/>
    <mergeCell ref="B4:J4"/>
    <mergeCell ref="C15:D15"/>
    <mergeCell ref="C6:D6"/>
    <mergeCell ref="C9:D9"/>
    <mergeCell ref="C10:D10"/>
    <mergeCell ref="C11:D11"/>
    <mergeCell ref="C14:D14"/>
    <mergeCell ref="B3:J3"/>
    <mergeCell ref="B8:D8"/>
    <mergeCell ref="B13:D13"/>
  </mergeCells>
  <printOptions horizontalCentered="1" verticalCentered="1"/>
  <pageMargins left="0.31496062992125984" right="0.31496062992125984" top="0.35433070866141736" bottom="0.35433070866141736" header="0" footer="0"/>
  <pageSetup scale="73" orientation="landscape" r:id="rId1"/>
  <ignoredErrors>
    <ignoredError sqref="E9:E11 G14 E27:E29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zoomScaleNormal="100" workbookViewId="0">
      <selection activeCell="G61" sqref="G61"/>
    </sheetView>
  </sheetViews>
  <sheetFormatPr baseColWidth="10" defaultColWidth="0" defaultRowHeight="15" zeroHeight="1"/>
  <cols>
    <col min="1" max="1" width="7.85546875" style="3" customWidth="1"/>
    <col min="2" max="3" width="3.7109375" style="22" customWidth="1"/>
    <col min="4" max="4" width="24" style="22" customWidth="1"/>
    <col min="5" max="5" width="22.85546875" style="22" customWidth="1"/>
    <col min="6" max="6" width="20.140625" style="22" customWidth="1"/>
    <col min="7" max="8" width="19.7109375" style="24" customWidth="1"/>
    <col min="9" max="10" width="2.7109375" style="22" customWidth="1"/>
    <col min="11" max="11" width="50.7109375" style="109" customWidth="1"/>
    <col min="12" max="16384" width="0" style="9" hidden="1"/>
  </cols>
  <sheetData>
    <row r="1" spans="1:11" ht="15.75">
      <c r="B1" s="753" t="str">
        <f>'6.EVHP'!B1:J1</f>
        <v>CUARTO INFORME TRIMESTRAL DEL GASTO PÚBLICO 2021</v>
      </c>
      <c r="C1" s="753"/>
      <c r="D1" s="753"/>
      <c r="E1" s="753"/>
      <c r="F1" s="753"/>
      <c r="G1" s="753"/>
      <c r="H1" s="753"/>
      <c r="I1" s="753"/>
    </row>
    <row r="2" spans="1:11" s="42" customFormat="1" ht="15.95" customHeight="1">
      <c r="B2" s="839" t="str">
        <f>'6.EVHP'!B2:J2</f>
        <v>INSTITUTO TECNOLÓGICO SUPERIOR DE PEROTE</v>
      </c>
      <c r="C2" s="840"/>
      <c r="D2" s="840"/>
      <c r="E2" s="840"/>
      <c r="F2" s="840"/>
      <c r="G2" s="840"/>
      <c r="H2" s="840"/>
      <c r="I2" s="841"/>
      <c r="J2" s="257"/>
      <c r="K2" s="43"/>
    </row>
    <row r="3" spans="1:11" s="175" customFormat="1" ht="15.95" customHeight="1">
      <c r="A3" s="47"/>
      <c r="B3" s="827" t="s">
        <v>427</v>
      </c>
      <c r="C3" s="828"/>
      <c r="D3" s="828"/>
      <c r="E3" s="828"/>
      <c r="F3" s="828"/>
      <c r="G3" s="828"/>
      <c r="H3" s="828"/>
      <c r="I3" s="829"/>
      <c r="J3" s="258"/>
      <c r="K3" s="43"/>
    </row>
    <row r="4" spans="1:11" s="175" customFormat="1" ht="15.95" customHeight="1">
      <c r="A4" s="47"/>
      <c r="B4" s="842" t="str">
        <f>'1.EA'!B4:G4</f>
        <v>Del 1 de Enero al 31 de Diciembre de 2021</v>
      </c>
      <c r="C4" s="843"/>
      <c r="D4" s="843"/>
      <c r="E4" s="843"/>
      <c r="F4" s="843"/>
      <c r="G4" s="843"/>
      <c r="H4" s="843"/>
      <c r="I4" s="844"/>
      <c r="J4" s="257"/>
      <c r="K4" s="43"/>
    </row>
    <row r="5" spans="1:11" s="650" customFormat="1" ht="5.0999999999999996" customHeight="1">
      <c r="A5" s="645"/>
      <c r="B5" s="646"/>
      <c r="C5" s="646"/>
      <c r="D5" s="647"/>
      <c r="E5" s="646"/>
      <c r="F5" s="646"/>
      <c r="G5" s="648"/>
      <c r="H5" s="648"/>
      <c r="I5" s="647"/>
      <c r="J5" s="649"/>
    </row>
    <row r="6" spans="1:11" s="178" customFormat="1" ht="20.25" customHeight="1">
      <c r="A6" s="177"/>
      <c r="B6" s="831" t="s">
        <v>0</v>
      </c>
      <c r="C6" s="832"/>
      <c r="D6" s="832"/>
      <c r="E6" s="832"/>
      <c r="F6" s="642"/>
      <c r="G6" s="643">
        <v>2021</v>
      </c>
      <c r="H6" s="643">
        <f>G6-1</f>
        <v>2020</v>
      </c>
      <c r="I6" s="644"/>
      <c r="J6" s="236"/>
      <c r="K6" s="181"/>
    </row>
    <row r="7" spans="1:11" s="2" customFormat="1" ht="8.1" customHeight="1">
      <c r="A7" s="5"/>
      <c r="B7" s="113"/>
      <c r="C7" s="156"/>
      <c r="D7" s="156"/>
      <c r="E7" s="156"/>
      <c r="F7" s="156"/>
      <c r="G7" s="166"/>
      <c r="H7" s="166"/>
      <c r="I7" s="27"/>
      <c r="J7" s="24"/>
      <c r="K7" s="19"/>
    </row>
    <row r="8" spans="1:11">
      <c r="A8" s="5"/>
      <c r="B8" s="833" t="s">
        <v>176</v>
      </c>
      <c r="C8" s="834"/>
      <c r="D8" s="834"/>
      <c r="E8" s="834"/>
      <c r="F8" s="834"/>
      <c r="G8" s="166"/>
      <c r="H8" s="166"/>
      <c r="I8" s="27"/>
      <c r="J8" s="24"/>
      <c r="K8" s="2"/>
    </row>
    <row r="9" spans="1:11">
      <c r="A9" s="5"/>
      <c r="B9" s="113"/>
      <c r="C9" s="834" t="s">
        <v>116</v>
      </c>
      <c r="D9" s="834"/>
      <c r="E9" s="834"/>
      <c r="F9" s="834"/>
      <c r="G9" s="168">
        <f>SUM(G10:G19)</f>
        <v>58428008</v>
      </c>
      <c r="H9" s="168">
        <f>SUM(H10:H19)</f>
        <v>63496285</v>
      </c>
      <c r="I9" s="27"/>
      <c r="J9" s="24"/>
      <c r="K9" s="2"/>
    </row>
    <row r="10" spans="1:11">
      <c r="A10" s="5"/>
      <c r="B10" s="113"/>
      <c r="C10" s="156"/>
      <c r="D10" s="830" t="s">
        <v>5</v>
      </c>
      <c r="E10" s="830"/>
      <c r="F10" s="830"/>
      <c r="G10" s="169">
        <f>'1.EA'!E9</f>
        <v>0</v>
      </c>
      <c r="H10" s="169">
        <f>'1.EA'!F9</f>
        <v>0</v>
      </c>
      <c r="I10" s="27"/>
      <c r="J10" s="24"/>
      <c r="K10" s="2"/>
    </row>
    <row r="11" spans="1:11">
      <c r="A11" s="5"/>
      <c r="B11" s="113"/>
      <c r="C11" s="156"/>
      <c r="D11" s="830" t="s">
        <v>174</v>
      </c>
      <c r="E11" s="830"/>
      <c r="F11" s="830"/>
      <c r="G11" s="169">
        <f>'1.EA'!E10</f>
        <v>0</v>
      </c>
      <c r="H11" s="169">
        <f>'1.EA'!F10</f>
        <v>0</v>
      </c>
      <c r="I11" s="27"/>
      <c r="J11" s="24"/>
      <c r="K11" s="2"/>
    </row>
    <row r="12" spans="1:11">
      <c r="A12" s="5"/>
      <c r="B12" s="113"/>
      <c r="C12" s="170"/>
      <c r="D12" s="830" t="s">
        <v>173</v>
      </c>
      <c r="E12" s="830"/>
      <c r="F12" s="830"/>
      <c r="G12" s="169">
        <f>'1.EA'!E11</f>
        <v>0</v>
      </c>
      <c r="H12" s="169">
        <f>'1.EA'!F11</f>
        <v>0</v>
      </c>
      <c r="I12" s="27"/>
      <c r="J12" s="24"/>
      <c r="K12" s="2"/>
    </row>
    <row r="13" spans="1:11">
      <c r="A13" s="5"/>
      <c r="B13" s="113"/>
      <c r="C13" s="170"/>
      <c r="D13" s="830" t="s">
        <v>11</v>
      </c>
      <c r="E13" s="830"/>
      <c r="F13" s="830"/>
      <c r="G13" s="169">
        <f>'1.EA'!E12</f>
        <v>0</v>
      </c>
      <c r="H13" s="169">
        <f>'1.EA'!F12</f>
        <v>0</v>
      </c>
      <c r="I13" s="27"/>
      <c r="J13" s="24"/>
      <c r="K13" s="2"/>
    </row>
    <row r="14" spans="1:11">
      <c r="A14" s="5"/>
      <c r="B14" s="113"/>
      <c r="C14" s="170"/>
      <c r="D14" s="830" t="s">
        <v>433</v>
      </c>
      <c r="E14" s="830"/>
      <c r="F14" s="830"/>
      <c r="G14" s="169">
        <f>'1.EA'!E13</f>
        <v>0</v>
      </c>
      <c r="H14" s="169">
        <f>'1.EA'!F13</f>
        <v>0</v>
      </c>
      <c r="I14" s="27"/>
      <c r="J14" s="24"/>
      <c r="K14" s="2"/>
    </row>
    <row r="15" spans="1:11">
      <c r="A15" s="5"/>
      <c r="B15" s="113"/>
      <c r="C15" s="170"/>
      <c r="D15" s="830" t="s">
        <v>221</v>
      </c>
      <c r="E15" s="830"/>
      <c r="F15" s="830"/>
      <c r="G15" s="169">
        <f>'1.EA'!E14</f>
        <v>0</v>
      </c>
      <c r="H15" s="169">
        <f>'1.EA'!F14</f>
        <v>0</v>
      </c>
      <c r="I15" s="27"/>
      <c r="J15" s="24"/>
      <c r="K15" s="2"/>
    </row>
    <row r="16" spans="1:11">
      <c r="A16" s="5"/>
      <c r="B16" s="113"/>
      <c r="C16" s="170"/>
      <c r="D16" s="830" t="s">
        <v>434</v>
      </c>
      <c r="E16" s="830"/>
      <c r="F16" s="830"/>
      <c r="G16" s="169">
        <f>'1.EA'!E15</f>
        <v>4856859</v>
      </c>
      <c r="H16" s="169">
        <f>'1.EA'!F15</f>
        <v>5182088</v>
      </c>
      <c r="I16" s="27"/>
      <c r="J16" s="24"/>
      <c r="K16" s="2"/>
    </row>
    <row r="17" spans="1:11" ht="30" customHeight="1">
      <c r="A17" s="5"/>
      <c r="B17" s="113"/>
      <c r="C17" s="156"/>
      <c r="D17" s="830" t="s">
        <v>438</v>
      </c>
      <c r="E17" s="830"/>
      <c r="F17" s="830"/>
      <c r="G17" s="169">
        <f>'1.EA'!E18</f>
        <v>0</v>
      </c>
      <c r="H17" s="169">
        <f>'1.EA'!F18</f>
        <v>0</v>
      </c>
      <c r="I17" s="27"/>
      <c r="J17" s="24"/>
      <c r="K17" s="2"/>
    </row>
    <row r="18" spans="1:11" ht="30" customHeight="1">
      <c r="A18" s="5"/>
      <c r="B18" s="113"/>
      <c r="C18" s="170"/>
      <c r="D18" s="830" t="s">
        <v>439</v>
      </c>
      <c r="E18" s="830"/>
      <c r="F18" s="830"/>
      <c r="G18" s="169">
        <f>'1.EA'!E19</f>
        <v>49413290</v>
      </c>
      <c r="H18" s="169">
        <f>'1.EA'!F19</f>
        <v>48084270</v>
      </c>
      <c r="I18" s="27"/>
      <c r="J18" s="24"/>
      <c r="K18" s="2"/>
    </row>
    <row r="19" spans="1:11">
      <c r="A19" s="5"/>
      <c r="B19" s="113"/>
      <c r="C19" s="156"/>
      <c r="D19" s="830" t="s">
        <v>169</v>
      </c>
      <c r="E19" s="830"/>
      <c r="F19" s="171"/>
      <c r="G19" s="169">
        <f>'1.EA'!E21</f>
        <v>4157859</v>
      </c>
      <c r="H19" s="169">
        <f>'1.EA'!F21</f>
        <v>10229927</v>
      </c>
      <c r="I19" s="27"/>
      <c r="J19" s="24"/>
      <c r="K19" s="2"/>
    </row>
    <row r="20" spans="1:11">
      <c r="A20" s="5"/>
      <c r="B20" s="113"/>
      <c r="C20" s="834" t="s">
        <v>115</v>
      </c>
      <c r="D20" s="834"/>
      <c r="E20" s="834"/>
      <c r="F20" s="834"/>
      <c r="G20" s="168">
        <f>SUM(G21:G36)</f>
        <v>58261853</v>
      </c>
      <c r="H20" s="168">
        <f>SUM(H21:H36)</f>
        <v>63298135</v>
      </c>
      <c r="I20" s="27"/>
      <c r="J20" s="24"/>
      <c r="K20" s="2"/>
    </row>
    <row r="21" spans="1:11">
      <c r="A21" s="5"/>
      <c r="B21" s="113"/>
      <c r="C21" s="172"/>
      <c r="D21" s="830" t="s">
        <v>167</v>
      </c>
      <c r="E21" s="830"/>
      <c r="F21" s="830"/>
      <c r="G21" s="169">
        <f>'1.EA'!E32</f>
        <v>45461811</v>
      </c>
      <c r="H21" s="169">
        <f>'1.EA'!F32</f>
        <v>44059354</v>
      </c>
      <c r="I21" s="27"/>
      <c r="J21" s="24"/>
      <c r="K21" s="2"/>
    </row>
    <row r="22" spans="1:11">
      <c r="A22" s="5"/>
      <c r="B22" s="113"/>
      <c r="C22" s="172"/>
      <c r="D22" s="830" t="s">
        <v>8</v>
      </c>
      <c r="E22" s="830"/>
      <c r="F22" s="830"/>
      <c r="G22" s="169">
        <f>'1.EA'!E33</f>
        <v>4587169</v>
      </c>
      <c r="H22" s="169">
        <f>'1.EA'!F33</f>
        <v>4764257</v>
      </c>
      <c r="I22" s="27"/>
      <c r="J22" s="24"/>
      <c r="K22" s="2"/>
    </row>
    <row r="23" spans="1:11">
      <c r="A23" s="5"/>
      <c r="B23" s="113"/>
      <c r="C23" s="172"/>
      <c r="D23" s="830" t="s">
        <v>10</v>
      </c>
      <c r="E23" s="830"/>
      <c r="F23" s="830"/>
      <c r="G23" s="169">
        <f>'1.EA'!E34</f>
        <v>7769306</v>
      </c>
      <c r="H23" s="169">
        <f>'1.EA'!F34</f>
        <v>14042807</v>
      </c>
      <c r="I23" s="27"/>
      <c r="J23" s="24"/>
      <c r="K23" s="2"/>
    </row>
    <row r="24" spans="1:11">
      <c r="A24" s="5"/>
      <c r="B24" s="113"/>
      <c r="C24" s="156"/>
      <c r="D24" s="830" t="s">
        <v>14</v>
      </c>
      <c r="E24" s="830"/>
      <c r="F24" s="830"/>
      <c r="G24" s="169">
        <f>'1.EA'!E37</f>
        <v>0</v>
      </c>
      <c r="H24" s="169">
        <f>'1.EA'!F37</f>
        <v>0</v>
      </c>
      <c r="I24" s="27"/>
      <c r="J24" s="24"/>
      <c r="K24" s="2"/>
    </row>
    <row r="25" spans="1:11">
      <c r="A25" s="5"/>
      <c r="B25" s="113"/>
      <c r="C25" s="172"/>
      <c r="D25" s="830" t="s">
        <v>165</v>
      </c>
      <c r="E25" s="830"/>
      <c r="F25" s="830"/>
      <c r="G25" s="169">
        <f>'1.EA'!E38</f>
        <v>0</v>
      </c>
      <c r="H25" s="169">
        <f>'1.EA'!F38</f>
        <v>0</v>
      </c>
      <c r="I25" s="27"/>
      <c r="J25" s="24"/>
      <c r="K25" s="2"/>
    </row>
    <row r="26" spans="1:11" ht="15" customHeight="1">
      <c r="A26" s="5"/>
      <c r="B26" s="113"/>
      <c r="C26" s="172"/>
      <c r="D26" s="830" t="s">
        <v>164</v>
      </c>
      <c r="E26" s="830"/>
      <c r="F26" s="830"/>
      <c r="G26" s="169">
        <f>'1.EA'!E39</f>
        <v>0</v>
      </c>
      <c r="H26" s="169">
        <f>'1.EA'!F39</f>
        <v>0</v>
      </c>
      <c r="I26" s="27"/>
      <c r="J26" s="24"/>
      <c r="K26" s="2"/>
    </row>
    <row r="27" spans="1:11" ht="15" customHeight="1">
      <c r="A27" s="5"/>
      <c r="B27" s="113"/>
      <c r="C27" s="172"/>
      <c r="D27" s="830" t="s">
        <v>19</v>
      </c>
      <c r="E27" s="830"/>
      <c r="F27" s="830"/>
      <c r="G27" s="169">
        <f>'1.EA'!E40</f>
        <v>443567</v>
      </c>
      <c r="H27" s="169">
        <f>'1.EA'!F40</f>
        <v>431717</v>
      </c>
      <c r="I27" s="27"/>
      <c r="J27" s="24"/>
      <c r="K27" s="2"/>
    </row>
    <row r="28" spans="1:11" ht="15" customHeight="1">
      <c r="A28" s="5"/>
      <c r="B28" s="113"/>
      <c r="C28" s="172"/>
      <c r="D28" s="830" t="s">
        <v>21</v>
      </c>
      <c r="E28" s="830"/>
      <c r="F28" s="830"/>
      <c r="G28" s="169">
        <f>'1.EA'!E41</f>
        <v>0</v>
      </c>
      <c r="H28" s="169">
        <f>'1.EA'!F41</f>
        <v>0</v>
      </c>
      <c r="I28" s="27"/>
      <c r="J28" s="24"/>
      <c r="K28" s="2"/>
    </row>
    <row r="29" spans="1:11" ht="15" customHeight="1">
      <c r="A29" s="5"/>
      <c r="B29" s="113"/>
      <c r="C29" s="172"/>
      <c r="D29" s="830" t="s">
        <v>23</v>
      </c>
      <c r="E29" s="830"/>
      <c r="F29" s="830"/>
      <c r="G29" s="169">
        <f>'1.EA'!E42</f>
        <v>0</v>
      </c>
      <c r="H29" s="169">
        <f>'1.EA'!F42</f>
        <v>0</v>
      </c>
      <c r="I29" s="27"/>
      <c r="J29" s="24"/>
      <c r="K29" s="2"/>
    </row>
    <row r="30" spans="1:11" ht="15" customHeight="1">
      <c r="A30" s="5"/>
      <c r="B30" s="113"/>
      <c r="C30" s="172"/>
      <c r="D30" s="830" t="s">
        <v>24</v>
      </c>
      <c r="E30" s="830"/>
      <c r="F30" s="830"/>
      <c r="G30" s="169">
        <f>'1.EA'!E43</f>
        <v>0</v>
      </c>
      <c r="H30" s="169">
        <f>'1.EA'!F43</f>
        <v>0</v>
      </c>
      <c r="I30" s="27"/>
      <c r="J30" s="24"/>
      <c r="K30" s="2"/>
    </row>
    <row r="31" spans="1:11" ht="15" customHeight="1">
      <c r="A31" s="5"/>
      <c r="B31" s="113"/>
      <c r="C31" s="172"/>
      <c r="D31" s="830" t="s">
        <v>25</v>
      </c>
      <c r="E31" s="830"/>
      <c r="F31" s="830"/>
      <c r="G31" s="169">
        <f>'1.EA'!E44</f>
        <v>0</v>
      </c>
      <c r="H31" s="169">
        <f>'1.EA'!F44</f>
        <v>0</v>
      </c>
      <c r="I31" s="27"/>
      <c r="J31" s="24"/>
      <c r="K31" s="2"/>
    </row>
    <row r="32" spans="1:11" ht="15" customHeight="1">
      <c r="A32" s="5"/>
      <c r="B32" s="113"/>
      <c r="C32" s="172"/>
      <c r="D32" s="830" t="s">
        <v>27</v>
      </c>
      <c r="E32" s="830"/>
      <c r="F32" s="830"/>
      <c r="G32" s="169">
        <f>'1.EA'!E45</f>
        <v>0</v>
      </c>
      <c r="H32" s="169">
        <f>'1.EA'!F45</f>
        <v>0</v>
      </c>
      <c r="I32" s="27"/>
      <c r="J32" s="24"/>
      <c r="K32" s="2"/>
    </row>
    <row r="33" spans="1:11" ht="15" customHeight="1">
      <c r="A33" s="5"/>
      <c r="B33" s="113"/>
      <c r="C33" s="172"/>
      <c r="D33" s="830" t="s">
        <v>159</v>
      </c>
      <c r="E33" s="830"/>
      <c r="F33" s="830"/>
      <c r="G33" s="169">
        <f>'1.EA'!E48</f>
        <v>0</v>
      </c>
      <c r="H33" s="169">
        <f>'1.EA'!F48</f>
        <v>0</v>
      </c>
      <c r="I33" s="27"/>
      <c r="J33" s="24"/>
      <c r="K33" s="2"/>
    </row>
    <row r="34" spans="1:11" ht="15" customHeight="1">
      <c r="A34" s="5"/>
      <c r="B34" s="113"/>
      <c r="C34" s="156"/>
      <c r="D34" s="830" t="s">
        <v>148</v>
      </c>
      <c r="E34" s="830"/>
      <c r="F34" s="830"/>
      <c r="G34" s="169">
        <f>'1.EA'!E49</f>
        <v>0</v>
      </c>
      <c r="H34" s="169">
        <f>'1.EA'!F49</f>
        <v>0</v>
      </c>
      <c r="I34" s="27"/>
      <c r="J34" s="24"/>
      <c r="K34" s="2"/>
    </row>
    <row r="35" spans="1:11" ht="15" customHeight="1">
      <c r="A35" s="5"/>
      <c r="B35" s="113"/>
      <c r="C35" s="172"/>
      <c r="D35" s="830" t="s">
        <v>35</v>
      </c>
      <c r="E35" s="830"/>
      <c r="F35" s="830"/>
      <c r="G35" s="169">
        <f>'1.EA'!E50</f>
        <v>0</v>
      </c>
      <c r="H35" s="169">
        <f>'1.EA'!F50</f>
        <v>0</v>
      </c>
      <c r="I35" s="27"/>
      <c r="J35" s="24"/>
      <c r="K35" s="2"/>
    </row>
    <row r="36" spans="1:11" ht="15" customHeight="1">
      <c r="A36" s="5"/>
      <c r="B36" s="113"/>
      <c r="C36" s="172"/>
      <c r="D36" s="830" t="s">
        <v>157</v>
      </c>
      <c r="E36" s="830"/>
      <c r="F36" s="830"/>
      <c r="G36" s="169">
        <f>'1.EA'!E52+'1.EA'!E59+'1.EA'!E67</f>
        <v>0</v>
      </c>
      <c r="H36" s="169">
        <f>'1.EA'!F52+'1.EA'!F59+'1.EA'!F67</f>
        <v>0</v>
      </c>
      <c r="I36" s="27"/>
      <c r="J36" s="24"/>
      <c r="K36" s="2"/>
    </row>
    <row r="37" spans="1:11" s="190" customFormat="1" ht="15" customHeight="1">
      <c r="A37" s="185"/>
      <c r="B37" s="186"/>
      <c r="C37" s="836" t="s">
        <v>155</v>
      </c>
      <c r="D37" s="836"/>
      <c r="E37" s="836"/>
      <c r="F37" s="836"/>
      <c r="G37" s="187">
        <f>G9-G20</f>
        <v>166155</v>
      </c>
      <c r="H37" s="187">
        <f>H9-H20</f>
        <v>198150</v>
      </c>
      <c r="I37" s="188"/>
      <c r="J37" s="254"/>
      <c r="K37" s="189"/>
    </row>
    <row r="38" spans="1:11" s="190" customFormat="1" ht="9.9499999999999993" customHeight="1">
      <c r="A38" s="185"/>
      <c r="B38" s="186"/>
      <c r="C38" s="205"/>
      <c r="D38" s="205"/>
      <c r="E38" s="205"/>
      <c r="F38" s="205"/>
      <c r="G38" s="187"/>
      <c r="H38" s="187"/>
      <c r="I38" s="188"/>
      <c r="J38" s="254"/>
      <c r="K38" s="189"/>
    </row>
    <row r="39" spans="1:11" s="11" customFormat="1" ht="15" customHeight="1">
      <c r="A39" s="13"/>
      <c r="B39" s="833" t="s">
        <v>175</v>
      </c>
      <c r="C39" s="834"/>
      <c r="D39" s="834"/>
      <c r="E39" s="834"/>
      <c r="F39" s="834"/>
      <c r="G39" s="173"/>
      <c r="H39" s="173"/>
      <c r="I39" s="182"/>
      <c r="J39" s="255"/>
      <c r="K39" s="180"/>
    </row>
    <row r="40" spans="1:11" s="11" customFormat="1">
      <c r="A40" s="13"/>
      <c r="B40" s="113"/>
      <c r="C40" s="834" t="s">
        <v>116</v>
      </c>
      <c r="D40" s="834"/>
      <c r="E40" s="834"/>
      <c r="F40" s="834"/>
      <c r="G40" s="168">
        <f>SUM(G41:G43)</f>
        <v>4993910</v>
      </c>
      <c r="H40" s="14">
        <f>SUM(H41:H43)</f>
        <v>0</v>
      </c>
      <c r="I40" s="182"/>
      <c r="J40" s="255"/>
      <c r="K40" s="180"/>
    </row>
    <row r="41" spans="1:11" s="11" customFormat="1">
      <c r="A41" s="13"/>
      <c r="B41" s="113"/>
      <c r="C41" s="19"/>
      <c r="D41" s="835" t="s">
        <v>86</v>
      </c>
      <c r="E41" s="835"/>
      <c r="F41" s="835"/>
      <c r="G41" s="169">
        <v>0</v>
      </c>
      <c r="H41" s="169">
        <v>0</v>
      </c>
      <c r="I41" s="182"/>
      <c r="J41" s="255"/>
      <c r="K41" s="180"/>
    </row>
    <row r="42" spans="1:11" s="11" customFormat="1">
      <c r="A42" s="13"/>
      <c r="B42" s="113"/>
      <c r="C42" s="19"/>
      <c r="D42" s="835" t="s">
        <v>84</v>
      </c>
      <c r="E42" s="835"/>
      <c r="F42" s="835"/>
      <c r="G42" s="169">
        <v>0</v>
      </c>
      <c r="H42" s="169">
        <v>0</v>
      </c>
      <c r="I42" s="182"/>
      <c r="J42" s="255"/>
      <c r="K42" s="180"/>
    </row>
    <row r="43" spans="1:11" s="11" customFormat="1">
      <c r="A43" s="13"/>
      <c r="B43" s="113"/>
      <c r="C43" s="166"/>
      <c r="D43" s="835" t="s">
        <v>172</v>
      </c>
      <c r="E43" s="835"/>
      <c r="F43" s="835"/>
      <c r="G43" s="169">
        <v>4993910</v>
      </c>
      <c r="H43" s="169">
        <v>0</v>
      </c>
      <c r="I43" s="182"/>
      <c r="J43" s="255"/>
      <c r="K43" s="174"/>
    </row>
    <row r="44" spans="1:11" s="11" customFormat="1">
      <c r="A44" s="13"/>
      <c r="B44" s="113"/>
      <c r="C44" s="834" t="s">
        <v>115</v>
      </c>
      <c r="D44" s="834"/>
      <c r="E44" s="834"/>
      <c r="F44" s="834"/>
      <c r="G44" s="168">
        <f>SUM(G45:G47)</f>
        <v>8212787</v>
      </c>
      <c r="H44" s="168">
        <f>SUM(H45:H47)</f>
        <v>2908957</v>
      </c>
      <c r="I44" s="182"/>
      <c r="J44" s="255"/>
      <c r="K44" s="174"/>
    </row>
    <row r="45" spans="1:11" s="11" customFormat="1">
      <c r="A45" s="13"/>
      <c r="B45" s="113"/>
      <c r="C45" s="166"/>
      <c r="D45" s="835" t="s">
        <v>86</v>
      </c>
      <c r="E45" s="835"/>
      <c r="F45" s="835"/>
      <c r="G45" s="169">
        <v>8046632</v>
      </c>
      <c r="H45" s="169">
        <v>0</v>
      </c>
      <c r="I45" s="182"/>
      <c r="J45" s="255"/>
      <c r="K45" s="174"/>
    </row>
    <row r="46" spans="1:11" s="11" customFormat="1">
      <c r="A46" s="13"/>
      <c r="B46" s="113"/>
      <c r="C46" s="156"/>
      <c r="D46" s="835" t="s">
        <v>84</v>
      </c>
      <c r="E46" s="835"/>
      <c r="F46" s="835"/>
      <c r="G46" s="169">
        <v>61308</v>
      </c>
      <c r="H46" s="169">
        <v>124471</v>
      </c>
      <c r="I46" s="182"/>
      <c r="J46" s="255"/>
      <c r="K46" s="174"/>
    </row>
    <row r="47" spans="1:11" s="11" customFormat="1">
      <c r="A47" s="13"/>
      <c r="B47" s="113"/>
      <c r="C47" s="19"/>
      <c r="D47" s="835" t="s">
        <v>171</v>
      </c>
      <c r="E47" s="835"/>
      <c r="F47" s="835"/>
      <c r="G47" s="169">
        <v>104847</v>
      </c>
      <c r="H47" s="169">
        <v>2784486</v>
      </c>
      <c r="I47" s="182"/>
      <c r="J47" s="255"/>
      <c r="K47" s="174"/>
    </row>
    <row r="48" spans="1:11" s="190" customFormat="1">
      <c r="A48" s="185"/>
      <c r="B48" s="191"/>
      <c r="C48" s="836" t="s">
        <v>170</v>
      </c>
      <c r="D48" s="836"/>
      <c r="E48" s="836"/>
      <c r="F48" s="836"/>
      <c r="G48" s="192">
        <f>G40-G44</f>
        <v>-3218877</v>
      </c>
      <c r="H48" s="192">
        <f>H40-H44</f>
        <v>-2908957</v>
      </c>
      <c r="I48" s="188"/>
      <c r="J48" s="254"/>
      <c r="K48" s="194"/>
    </row>
    <row r="49" spans="1:11" s="11" customFormat="1" ht="9.9499999999999993" customHeight="1">
      <c r="A49" s="13"/>
      <c r="B49" s="35"/>
      <c r="C49" s="19"/>
      <c r="D49" s="19"/>
      <c r="E49" s="19"/>
      <c r="F49" s="19"/>
      <c r="G49" s="19"/>
      <c r="H49" s="19"/>
      <c r="I49" s="182"/>
      <c r="J49" s="255"/>
      <c r="K49" s="174"/>
    </row>
    <row r="50" spans="1:11" s="11" customFormat="1">
      <c r="A50" s="13"/>
      <c r="B50" s="833" t="s">
        <v>168</v>
      </c>
      <c r="C50" s="834"/>
      <c r="D50" s="834"/>
      <c r="E50" s="834"/>
      <c r="F50" s="834"/>
      <c r="G50" s="167"/>
      <c r="H50" s="167"/>
      <c r="I50" s="182"/>
      <c r="J50" s="255"/>
      <c r="K50" s="174"/>
    </row>
    <row r="51" spans="1:11" s="11" customFormat="1">
      <c r="A51" s="13"/>
      <c r="B51" s="35"/>
      <c r="C51" s="834" t="s">
        <v>116</v>
      </c>
      <c r="D51" s="834"/>
      <c r="E51" s="834"/>
      <c r="F51" s="834"/>
      <c r="G51" s="168">
        <f>G52+G55</f>
        <v>2107448</v>
      </c>
      <c r="H51" s="168">
        <f>H52+H55</f>
        <v>1088058</v>
      </c>
      <c r="I51" s="182"/>
      <c r="J51" s="255"/>
      <c r="K51" s="174"/>
    </row>
    <row r="52" spans="1:11" s="11" customFormat="1">
      <c r="A52" s="13"/>
      <c r="B52" s="113"/>
      <c r="C52" s="19"/>
      <c r="D52" s="835" t="s">
        <v>166</v>
      </c>
      <c r="E52" s="835"/>
      <c r="F52" s="835"/>
      <c r="G52" s="169">
        <f>SUM(G53:G54)</f>
        <v>0</v>
      </c>
      <c r="H52" s="169">
        <f>SUM(H53:H54)</f>
        <v>0</v>
      </c>
      <c r="I52" s="182"/>
      <c r="J52" s="255"/>
      <c r="K52" s="174"/>
    </row>
    <row r="53" spans="1:11" s="11" customFormat="1">
      <c r="A53" s="13"/>
      <c r="B53" s="113"/>
      <c r="C53" s="172"/>
      <c r="D53" s="835" t="s">
        <v>161</v>
      </c>
      <c r="E53" s="835"/>
      <c r="F53" s="835"/>
      <c r="G53" s="169">
        <v>0</v>
      </c>
      <c r="H53" s="169">
        <v>0</v>
      </c>
      <c r="I53" s="182"/>
      <c r="J53" s="255"/>
      <c r="K53" s="174"/>
    </row>
    <row r="54" spans="1:11" s="11" customFormat="1">
      <c r="A54" s="13"/>
      <c r="B54" s="113"/>
      <c r="C54" s="172"/>
      <c r="D54" s="835" t="s">
        <v>160</v>
      </c>
      <c r="E54" s="835"/>
      <c r="F54" s="835"/>
      <c r="G54" s="169">
        <v>0</v>
      </c>
      <c r="H54" s="169">
        <v>0</v>
      </c>
      <c r="I54" s="182"/>
      <c r="J54" s="255"/>
      <c r="K54" s="174"/>
    </row>
    <row r="55" spans="1:11" s="11" customFormat="1">
      <c r="A55" s="13"/>
      <c r="B55" s="113"/>
      <c r="C55" s="172"/>
      <c r="D55" s="835" t="s">
        <v>163</v>
      </c>
      <c r="E55" s="835"/>
      <c r="F55" s="835"/>
      <c r="G55" s="169">
        <v>2107448</v>
      </c>
      <c r="H55" s="169">
        <v>1088058</v>
      </c>
      <c r="I55" s="182"/>
      <c r="J55" s="255"/>
      <c r="K55" s="174"/>
    </row>
    <row r="56" spans="1:11" s="11" customFormat="1">
      <c r="A56" s="13"/>
      <c r="B56" s="113"/>
      <c r="C56" s="834" t="s">
        <v>115</v>
      </c>
      <c r="D56" s="834"/>
      <c r="E56" s="834"/>
      <c r="F56" s="834"/>
      <c r="G56" s="168">
        <f>G57+G60</f>
        <v>0</v>
      </c>
      <c r="H56" s="168">
        <f>H57+H60</f>
        <v>0</v>
      </c>
      <c r="I56" s="182"/>
      <c r="J56" s="255"/>
      <c r="K56" s="174"/>
    </row>
    <row r="57" spans="1:11" s="11" customFormat="1">
      <c r="A57" s="13"/>
      <c r="B57" s="35"/>
      <c r="C57" s="19"/>
      <c r="D57" s="835" t="s">
        <v>162</v>
      </c>
      <c r="E57" s="835"/>
      <c r="F57" s="835"/>
      <c r="G57" s="169">
        <f>SUM(G58:G59)</f>
        <v>0</v>
      </c>
      <c r="H57" s="169">
        <f>SUM(H58:H59)</f>
        <v>0</v>
      </c>
      <c r="I57" s="182"/>
      <c r="J57" s="255"/>
      <c r="K57" s="174"/>
    </row>
    <row r="58" spans="1:11" s="11" customFormat="1">
      <c r="A58" s="13"/>
      <c r="B58" s="113"/>
      <c r="C58" s="19"/>
      <c r="D58" s="835" t="s">
        <v>161</v>
      </c>
      <c r="E58" s="835"/>
      <c r="F58" s="835"/>
      <c r="G58" s="169">
        <v>0</v>
      </c>
      <c r="H58" s="169">
        <v>0</v>
      </c>
      <c r="I58" s="182"/>
      <c r="J58" s="255"/>
      <c r="K58" s="174"/>
    </row>
    <row r="59" spans="1:11" s="11" customFormat="1">
      <c r="A59" s="13"/>
      <c r="B59" s="113"/>
      <c r="C59" s="172"/>
      <c r="D59" s="835" t="s">
        <v>160</v>
      </c>
      <c r="E59" s="835"/>
      <c r="F59" s="835"/>
      <c r="G59" s="169">
        <v>0</v>
      </c>
      <c r="H59" s="169">
        <v>0</v>
      </c>
      <c r="I59" s="182"/>
      <c r="J59" s="255"/>
      <c r="K59" s="174"/>
    </row>
    <row r="60" spans="1:11" s="11" customFormat="1">
      <c r="A60" s="13"/>
      <c r="B60" s="113"/>
      <c r="C60" s="172"/>
      <c r="D60" s="835" t="s">
        <v>158</v>
      </c>
      <c r="E60" s="835"/>
      <c r="F60" s="835"/>
      <c r="G60" s="169">
        <v>0</v>
      </c>
      <c r="H60" s="169">
        <v>0</v>
      </c>
      <c r="I60" s="182"/>
      <c r="J60" s="255"/>
      <c r="K60" s="174"/>
    </row>
    <row r="61" spans="1:11" s="190" customFormat="1">
      <c r="A61" s="185"/>
      <c r="B61" s="191"/>
      <c r="C61" s="836" t="s">
        <v>156</v>
      </c>
      <c r="D61" s="836"/>
      <c r="E61" s="836"/>
      <c r="F61" s="836"/>
      <c r="G61" s="192">
        <f>G51-G56</f>
        <v>2107448</v>
      </c>
      <c r="H61" s="193">
        <f>H51-H56</f>
        <v>1088058</v>
      </c>
      <c r="I61" s="188"/>
      <c r="J61" s="254"/>
      <c r="K61" s="194"/>
    </row>
    <row r="62" spans="1:11" s="11" customFormat="1" ht="9.9499999999999993" customHeight="1">
      <c r="A62" s="13"/>
      <c r="B62" s="113"/>
      <c r="C62" s="166"/>
      <c r="D62" s="166"/>
      <c r="E62" s="166"/>
      <c r="F62" s="166"/>
      <c r="G62" s="167"/>
      <c r="H62" s="10"/>
      <c r="I62" s="182"/>
      <c r="J62" s="255"/>
      <c r="K62" s="174"/>
    </row>
    <row r="63" spans="1:11" s="190" customFormat="1">
      <c r="A63" s="185"/>
      <c r="B63" s="837" t="s">
        <v>154</v>
      </c>
      <c r="C63" s="838"/>
      <c r="D63" s="838"/>
      <c r="E63" s="838"/>
      <c r="F63" s="838"/>
      <c r="G63" s="187">
        <f>G37+G48+G61</f>
        <v>-945274</v>
      </c>
      <c r="H63" s="195">
        <f>H37+H48+H61</f>
        <v>-1622749</v>
      </c>
      <c r="I63" s="188"/>
      <c r="J63" s="254"/>
      <c r="K63" s="194"/>
    </row>
    <row r="64" spans="1:11" s="11" customFormat="1" ht="9.9499999999999993" customHeight="1">
      <c r="A64" s="13"/>
      <c r="B64" s="183"/>
      <c r="C64" s="174"/>
      <c r="D64" s="174"/>
      <c r="E64" s="174"/>
      <c r="F64" s="174"/>
      <c r="G64" s="173"/>
      <c r="H64" s="12"/>
      <c r="I64" s="182"/>
      <c r="J64" s="255"/>
      <c r="K64" s="174"/>
    </row>
    <row r="65" spans="1:11" s="199" customFormat="1">
      <c r="A65" s="196"/>
      <c r="B65" s="837" t="s">
        <v>153</v>
      </c>
      <c r="C65" s="838"/>
      <c r="D65" s="838"/>
      <c r="E65" s="838"/>
      <c r="F65" s="838"/>
      <c r="G65" s="197">
        <f>'2.ESF'!D91</f>
        <v>2601279</v>
      </c>
      <c r="H65" s="197">
        <v>4224028</v>
      </c>
      <c r="I65" s="198"/>
      <c r="J65" s="256"/>
      <c r="K65" s="194" t="str">
        <f>IF(H66='2.ESF'!F9,"","ERROR año anterior")</f>
        <v/>
      </c>
    </row>
    <row r="66" spans="1:11" s="199" customFormat="1">
      <c r="A66" s="196"/>
      <c r="B66" s="837" t="s">
        <v>152</v>
      </c>
      <c r="C66" s="838"/>
      <c r="D66" s="838"/>
      <c r="E66" s="838"/>
      <c r="F66" s="838"/>
      <c r="G66" s="200">
        <f>+G63+G65</f>
        <v>1656005</v>
      </c>
      <c r="H66" s="201">
        <f>+H63+H65</f>
        <v>2601279</v>
      </c>
      <c r="I66" s="198"/>
      <c r="J66" s="256"/>
      <c r="K66" s="310" t="str">
        <f>IF(G66='2.ESF'!E9,"","ERROR año actual")</f>
        <v/>
      </c>
    </row>
    <row r="67" spans="1:11" s="199" customFormat="1" ht="9.9499999999999993" customHeight="1">
      <c r="A67" s="196"/>
      <c r="B67" s="203"/>
      <c r="C67" s="194"/>
      <c r="D67" s="194"/>
      <c r="E67" s="194"/>
      <c r="F67" s="194"/>
      <c r="G67" s="200"/>
      <c r="H67" s="201"/>
      <c r="I67" s="204"/>
      <c r="J67" s="256"/>
      <c r="K67" s="194"/>
    </row>
    <row r="68" spans="1:11" s="179" customFormat="1" ht="15" customHeight="1">
      <c r="A68" s="176"/>
      <c r="B68" s="202" t="s">
        <v>177</v>
      </c>
      <c r="C68" s="202"/>
      <c r="D68" s="202"/>
      <c r="E68" s="202"/>
      <c r="F68" s="202"/>
      <c r="G68" s="202"/>
      <c r="H68" s="202"/>
      <c r="I68" s="202"/>
      <c r="J68" s="17"/>
      <c r="K68" s="317"/>
    </row>
    <row r="69" spans="1:11"/>
    <row r="70" spans="1:11"/>
    <row r="71" spans="1:11">
      <c r="K71" s="315"/>
    </row>
    <row r="72" spans="1:11"/>
    <row r="73" spans="1:11"/>
    <row r="74" spans="1:11"/>
    <row r="75" spans="1:11"/>
    <row r="76" spans="1:11"/>
    <row r="77" spans="1:11"/>
    <row r="78" spans="1:11"/>
    <row r="79" spans="1:11"/>
    <row r="80" spans="1:11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</sheetData>
  <mergeCells count="60">
    <mergeCell ref="B65:F65"/>
    <mergeCell ref="B66:F66"/>
    <mergeCell ref="B2:I2"/>
    <mergeCell ref="B4:I4"/>
    <mergeCell ref="D34:F34"/>
    <mergeCell ref="D35:F35"/>
    <mergeCell ref="D36:F36"/>
    <mergeCell ref="C61:F61"/>
    <mergeCell ref="C37:F37"/>
    <mergeCell ref="C56:F56"/>
    <mergeCell ref="D30:F30"/>
    <mergeCell ref="D57:F57"/>
    <mergeCell ref="B63:F63"/>
    <mergeCell ref="D31:F31"/>
    <mergeCell ref="D58:F58"/>
    <mergeCell ref="D32:F32"/>
    <mergeCell ref="D47:F47"/>
    <mergeCell ref="D59:F59"/>
    <mergeCell ref="D33:F33"/>
    <mergeCell ref="C48:F48"/>
    <mergeCell ref="D60:F60"/>
    <mergeCell ref="D53:F53"/>
    <mergeCell ref="D54:F54"/>
    <mergeCell ref="D55:F55"/>
    <mergeCell ref="D52:F52"/>
    <mergeCell ref="B50:F50"/>
    <mergeCell ref="C51:F51"/>
    <mergeCell ref="D46:F46"/>
    <mergeCell ref="C40:F40"/>
    <mergeCell ref="C20:F20"/>
    <mergeCell ref="C44:F44"/>
    <mergeCell ref="D21:F21"/>
    <mergeCell ref="D22:F22"/>
    <mergeCell ref="D45:F45"/>
    <mergeCell ref="D42:F42"/>
    <mergeCell ref="D23:F23"/>
    <mergeCell ref="D24:F24"/>
    <mergeCell ref="D25:F25"/>
    <mergeCell ref="D26:F26"/>
    <mergeCell ref="D27:F27"/>
    <mergeCell ref="D28:F28"/>
    <mergeCell ref="D29:F29"/>
    <mergeCell ref="D43:F43"/>
    <mergeCell ref="D41:F41"/>
    <mergeCell ref="B39:F39"/>
    <mergeCell ref="B1:I1"/>
    <mergeCell ref="B3:I3"/>
    <mergeCell ref="D17:F17"/>
    <mergeCell ref="D18:F18"/>
    <mergeCell ref="D19:E19"/>
    <mergeCell ref="B6:E6"/>
    <mergeCell ref="B8:F8"/>
    <mergeCell ref="C9:F9"/>
    <mergeCell ref="D10:F10"/>
    <mergeCell ref="D11:F11"/>
    <mergeCell ref="D12:F12"/>
    <mergeCell ref="D13:F13"/>
    <mergeCell ref="D14:F14"/>
    <mergeCell ref="D15:F15"/>
    <mergeCell ref="D16:F16"/>
  </mergeCells>
  <printOptions horizontalCentered="1" verticalCentered="1"/>
  <pageMargins left="0.31496062992125984" right="0.31496062992125984" top="0.35433070866141736" bottom="0.35433070866141736" header="0" footer="0"/>
  <pageSetup scale="52" orientation="landscape" r:id="rId1"/>
  <ignoredErrors>
    <ignoredError sqref="G10:H16 G59 G44 G48:G51 G61:H64 G66:H66 G65 G17:H40" unlockedFormula="1"/>
    <ignoredError sqref="G52:G54 G56:G57" formulaRange="1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1"/>
  <sheetViews>
    <sheetView showGridLines="0" zoomScaleNormal="100" workbookViewId="0">
      <selection activeCell="B6" sqref="B6:F6"/>
    </sheetView>
  </sheetViews>
  <sheetFormatPr baseColWidth="10" defaultRowHeight="15"/>
  <cols>
    <col min="1" max="1" width="5.5703125" style="111" customWidth="1"/>
    <col min="2" max="2" width="8.7109375" style="1" customWidth="1"/>
    <col min="3" max="3" width="6" style="1" customWidth="1"/>
    <col min="4" max="4" width="66" style="1" bestFit="1" customWidth="1"/>
    <col min="5" max="5" width="21.7109375" style="1" customWidth="1"/>
    <col min="6" max="6" width="16.85546875" style="1" customWidth="1"/>
    <col min="7" max="19" width="11.42578125" style="111"/>
    <col min="20" max="16384" width="11.42578125" style="1"/>
  </cols>
  <sheetData>
    <row r="1" spans="2:7" s="111" customFormat="1" ht="15.75">
      <c r="B1" s="845" t="str">
        <f>'6.EVHP'!B1:J1</f>
        <v>CUARTO INFORME TRIMESTRAL DEL GASTO PÚBLICO 2021</v>
      </c>
      <c r="C1" s="845"/>
      <c r="D1" s="845"/>
      <c r="E1" s="845"/>
      <c r="F1" s="845"/>
    </row>
    <row r="2" spans="2:7" ht="15.75">
      <c r="B2" s="846" t="str">
        <f>'7.EFE'!B2:I2</f>
        <v>INSTITUTO TECNOLÓGICO SUPERIOR DE PEROTE</v>
      </c>
      <c r="C2" s="846"/>
      <c r="D2" s="846"/>
      <c r="E2" s="846"/>
      <c r="F2" s="846"/>
    </row>
    <row r="3" spans="2:7" ht="15.75">
      <c r="B3" s="846" t="s">
        <v>178</v>
      </c>
      <c r="C3" s="846"/>
      <c r="D3" s="846"/>
      <c r="E3" s="846"/>
      <c r="F3" s="846"/>
    </row>
    <row r="4" spans="2:7" ht="15.95" customHeight="1">
      <c r="B4" s="846" t="str">
        <f>'2.ESF'!B4:L4</f>
        <v>Al 31  de Diciembre de 2021</v>
      </c>
      <c r="C4" s="846"/>
      <c r="D4" s="846"/>
      <c r="E4" s="846"/>
      <c r="F4" s="846"/>
    </row>
    <row r="5" spans="2:7" ht="9.9499999999999993" customHeight="1">
      <c r="B5" s="108"/>
      <c r="C5" s="316"/>
      <c r="D5" s="316"/>
      <c r="E5" s="316"/>
      <c r="F5" s="316"/>
    </row>
    <row r="6" spans="2:7" ht="36" customHeight="1">
      <c r="B6" s="851" t="s">
        <v>524</v>
      </c>
      <c r="C6" s="852"/>
      <c r="D6" s="852"/>
      <c r="E6" s="852"/>
      <c r="F6" s="853"/>
      <c r="G6" s="318"/>
    </row>
    <row r="7" spans="2:7">
      <c r="B7" s="848"/>
      <c r="C7" s="849"/>
      <c r="D7" s="849"/>
      <c r="E7" s="849"/>
      <c r="F7" s="850"/>
    </row>
    <row r="8" spans="2:7" ht="15.75">
      <c r="B8" s="35"/>
      <c r="C8" s="19"/>
      <c r="D8" s="357"/>
      <c r="E8" s="320"/>
      <c r="F8" s="23"/>
    </row>
    <row r="9" spans="2:7">
      <c r="B9" s="35"/>
      <c r="C9" s="19"/>
      <c r="D9" s="319"/>
      <c r="E9" s="321"/>
      <c r="F9" s="23"/>
    </row>
    <row r="10" spans="2:7">
      <c r="B10" s="35"/>
      <c r="C10" s="19"/>
      <c r="D10" s="319"/>
      <c r="E10" s="321"/>
      <c r="F10" s="23"/>
    </row>
    <row r="11" spans="2:7">
      <c r="B11" s="35"/>
      <c r="C11" s="19"/>
      <c r="D11" s="319"/>
      <c r="E11" s="321"/>
      <c r="F11" s="23"/>
    </row>
    <row r="12" spans="2:7">
      <c r="B12" s="35"/>
      <c r="C12" s="19"/>
      <c r="D12" s="319"/>
      <c r="E12" s="322"/>
      <c r="F12" s="23"/>
    </row>
    <row r="13" spans="2:7">
      <c r="B13" s="35"/>
      <c r="C13" s="19"/>
      <c r="D13" s="231"/>
      <c r="E13" s="110"/>
      <c r="F13" s="23"/>
    </row>
    <row r="14" spans="2:7">
      <c r="B14" s="232"/>
      <c r="C14" s="233"/>
      <c r="D14" s="233"/>
      <c r="E14" s="234"/>
      <c r="F14" s="235"/>
    </row>
    <row r="15" spans="2:7">
      <c r="B15" s="847" t="s">
        <v>179</v>
      </c>
      <c r="C15" s="847"/>
      <c r="D15" s="847"/>
      <c r="E15" s="847"/>
      <c r="F15" s="847"/>
    </row>
    <row r="16" spans="2:7">
      <c r="B16" s="111"/>
      <c r="C16" s="111"/>
      <c r="D16" s="111"/>
      <c r="E16" s="111"/>
      <c r="F16" s="111"/>
    </row>
    <row r="17" s="111" customFormat="1"/>
    <row r="18" s="111" customFormat="1"/>
    <row r="19" s="111" customFormat="1"/>
    <row r="20" s="111" customFormat="1" ht="76.5" customHeight="1"/>
    <row r="21" s="111" customFormat="1"/>
    <row r="22" s="111" customFormat="1"/>
    <row r="23" s="111" customFormat="1"/>
    <row r="24" s="111" customFormat="1"/>
    <row r="25" s="111" customFormat="1"/>
    <row r="26" s="111" customFormat="1"/>
    <row r="27" s="111" customFormat="1"/>
    <row r="28" s="111" customFormat="1"/>
    <row r="29" s="111" customFormat="1"/>
    <row r="30" s="111" customFormat="1"/>
    <row r="31" s="111" customFormat="1"/>
    <row r="32" s="111" customFormat="1"/>
    <row r="33" s="111" customFormat="1"/>
    <row r="34" s="111" customFormat="1"/>
    <row r="35" s="111" customFormat="1"/>
    <row r="36" s="111" customFormat="1"/>
    <row r="37" s="111" customFormat="1"/>
    <row r="38" s="111" customFormat="1"/>
    <row r="39" s="111" customFormat="1"/>
    <row r="40" s="111" customFormat="1"/>
    <row r="41" s="111" customFormat="1"/>
    <row r="42" s="111" customFormat="1"/>
    <row r="43" s="111" customFormat="1"/>
    <row r="44" s="111" customFormat="1"/>
    <row r="45" s="111" customFormat="1"/>
    <row r="46" s="111" customFormat="1"/>
    <row r="47" s="111" customFormat="1"/>
    <row r="48" s="111" customFormat="1"/>
    <row r="49" s="111" customFormat="1"/>
    <row r="50" s="111" customFormat="1"/>
    <row r="51" s="111" customFormat="1"/>
    <row r="52" s="111" customFormat="1"/>
    <row r="53" s="111" customFormat="1"/>
    <row r="54" s="111" customFormat="1"/>
    <row r="55" s="111" customFormat="1"/>
    <row r="56" s="111" customFormat="1"/>
    <row r="57" s="111" customFormat="1"/>
    <row r="58" s="111" customFormat="1"/>
    <row r="59" s="111" customFormat="1"/>
    <row r="60" s="111" customFormat="1"/>
    <row r="61" s="111" customFormat="1"/>
    <row r="62" s="111" customFormat="1"/>
    <row r="63" s="111" customFormat="1"/>
    <row r="64" s="111" customFormat="1"/>
    <row r="65" s="111" customFormat="1"/>
    <row r="66" s="111" customFormat="1"/>
    <row r="67" s="111" customFormat="1"/>
    <row r="68" s="111" customFormat="1"/>
    <row r="69" s="111" customFormat="1"/>
    <row r="70" s="111" customFormat="1"/>
    <row r="71" s="111" customFormat="1"/>
    <row r="72" s="111" customFormat="1"/>
    <row r="73" s="111" customFormat="1"/>
    <row r="74" s="111" customFormat="1"/>
    <row r="75" s="111" customFormat="1"/>
    <row r="76" s="111" customFormat="1"/>
    <row r="77" s="111" customFormat="1"/>
    <row r="78" s="111" customFormat="1"/>
    <row r="79" s="111" customFormat="1"/>
    <row r="80" s="111" customFormat="1"/>
    <row r="81" s="111" customFormat="1"/>
    <row r="82" s="111" customFormat="1"/>
    <row r="83" s="111" customFormat="1"/>
    <row r="84" s="111" customFormat="1"/>
    <row r="85" s="111" customFormat="1"/>
    <row r="86" s="111" customFormat="1"/>
    <row r="87" s="111" customFormat="1"/>
    <row r="88" s="111" customFormat="1"/>
    <row r="89" s="111" customFormat="1"/>
    <row r="90" s="111" customFormat="1"/>
    <row r="91" s="111" customFormat="1"/>
    <row r="92" s="111" customFormat="1"/>
    <row r="93" s="111" customFormat="1"/>
    <row r="94" s="111" customFormat="1"/>
    <row r="95" s="111" customFormat="1"/>
    <row r="96" s="111" customFormat="1"/>
    <row r="97" s="111" customFormat="1"/>
    <row r="98" s="111" customFormat="1"/>
    <row r="99" s="111" customFormat="1"/>
    <row r="100" s="111" customFormat="1"/>
    <row r="101" s="111" customFormat="1"/>
    <row r="102" s="111" customFormat="1"/>
    <row r="103" s="111" customFormat="1"/>
    <row r="104" s="111" customFormat="1"/>
    <row r="105" s="111" customFormat="1"/>
    <row r="106" s="111" customFormat="1"/>
    <row r="107" s="111" customFormat="1"/>
    <row r="108" s="111" customFormat="1"/>
    <row r="109" s="111" customFormat="1"/>
    <row r="110" s="111" customFormat="1"/>
    <row r="111" s="111" customFormat="1"/>
    <row r="112" s="111" customFormat="1"/>
    <row r="113" s="111" customFormat="1"/>
    <row r="114" s="111" customFormat="1"/>
    <row r="115" s="111" customFormat="1"/>
    <row r="116" s="111" customFormat="1"/>
    <row r="117" s="111" customFormat="1"/>
    <row r="118" s="111" customFormat="1"/>
    <row r="119" s="111" customFormat="1"/>
    <row r="120" s="111" customFormat="1"/>
    <row r="121" s="111" customFormat="1"/>
    <row r="122" s="111" customFormat="1"/>
    <row r="123" s="111" customFormat="1"/>
    <row r="124" s="111" customFormat="1"/>
    <row r="125" s="111" customFormat="1"/>
    <row r="126" s="111" customFormat="1"/>
    <row r="127" s="111" customFormat="1"/>
    <row r="128" s="111" customFormat="1"/>
    <row r="129" s="111" customFormat="1"/>
    <row r="130" s="111" customFormat="1"/>
    <row r="131" s="111" customFormat="1"/>
    <row r="132" s="111" customFormat="1"/>
    <row r="133" s="111" customFormat="1"/>
    <row r="134" s="111" customFormat="1"/>
    <row r="135" s="111" customFormat="1"/>
    <row r="136" s="111" customFormat="1"/>
    <row r="137" s="111" customFormat="1"/>
    <row r="138" s="111" customFormat="1"/>
    <row r="139" s="111" customFormat="1"/>
    <row r="140" s="111" customFormat="1"/>
    <row r="141" s="111" customFormat="1"/>
    <row r="142" s="111" customFormat="1"/>
    <row r="143" s="111" customFormat="1"/>
    <row r="144" s="111" customFormat="1"/>
    <row r="145" s="111" customFormat="1"/>
    <row r="146" s="111" customFormat="1"/>
    <row r="147" s="111" customFormat="1"/>
    <row r="148" s="111" customFormat="1"/>
    <row r="149" s="111" customFormat="1"/>
    <row r="150" s="111" customFormat="1"/>
    <row r="151" s="111" customFormat="1"/>
    <row r="152" s="111" customFormat="1"/>
    <row r="153" s="111" customFormat="1"/>
    <row r="154" s="111" customFormat="1"/>
    <row r="155" s="111" customFormat="1"/>
    <row r="156" s="111" customFormat="1"/>
    <row r="157" s="111" customFormat="1"/>
    <row r="158" s="111" customFormat="1"/>
    <row r="159" s="111" customFormat="1"/>
    <row r="160" s="111" customFormat="1"/>
    <row r="161" s="111" customFormat="1"/>
    <row r="162" s="111" customFormat="1"/>
    <row r="163" s="111" customFormat="1"/>
    <row r="164" s="111" customFormat="1"/>
    <row r="165" s="111" customFormat="1"/>
    <row r="166" s="111" customFormat="1"/>
    <row r="167" s="111" customFormat="1"/>
    <row r="168" s="111" customFormat="1"/>
    <row r="169" s="111" customFormat="1"/>
    <row r="170" s="111" customFormat="1"/>
    <row r="171" s="111" customFormat="1"/>
    <row r="172" s="111" customFormat="1"/>
    <row r="173" s="111" customFormat="1"/>
    <row r="174" s="111" customFormat="1"/>
    <row r="175" s="111" customFormat="1"/>
    <row r="176" s="111" customFormat="1"/>
    <row r="177" s="111" customFormat="1"/>
    <row r="178" s="111" customFormat="1"/>
    <row r="179" s="111" customFormat="1"/>
    <row r="180" s="111" customFormat="1"/>
    <row r="181" s="111" customFormat="1"/>
    <row r="182" s="111" customFormat="1"/>
    <row r="183" s="111" customFormat="1"/>
    <row r="184" s="111" customFormat="1"/>
    <row r="185" s="111" customFormat="1"/>
    <row r="186" s="111" customFormat="1"/>
    <row r="187" s="111" customFormat="1"/>
    <row r="188" s="111" customFormat="1"/>
    <row r="189" s="111" customFormat="1"/>
    <row r="190" s="111" customFormat="1"/>
    <row r="191" s="111" customFormat="1"/>
    <row r="192" s="111" customFormat="1"/>
    <row r="193" s="111" customFormat="1"/>
    <row r="194" s="111" customFormat="1"/>
    <row r="195" s="111" customFormat="1"/>
    <row r="196" s="111" customFormat="1"/>
    <row r="197" s="111" customFormat="1"/>
    <row r="198" s="111" customFormat="1"/>
    <row r="199" s="111" customFormat="1"/>
    <row r="200" s="111" customFormat="1"/>
    <row r="201" s="111" customFormat="1"/>
    <row r="202" s="111" customFormat="1"/>
    <row r="203" s="111" customFormat="1"/>
    <row r="204" s="111" customFormat="1"/>
    <row r="205" s="111" customFormat="1"/>
    <row r="206" s="111" customFormat="1"/>
    <row r="207" s="111" customFormat="1"/>
    <row r="208" s="111" customFormat="1"/>
    <row r="209" s="111" customFormat="1"/>
    <row r="210" s="111" customFormat="1"/>
    <row r="211" s="111" customFormat="1"/>
    <row r="212" s="111" customFormat="1"/>
    <row r="213" s="111" customFormat="1"/>
    <row r="214" s="111" customFormat="1"/>
    <row r="215" s="111" customFormat="1"/>
    <row r="216" s="111" customFormat="1"/>
    <row r="217" s="111" customFormat="1"/>
    <row r="218" s="111" customFormat="1"/>
    <row r="219" s="111" customFormat="1"/>
    <row r="220" s="111" customFormat="1"/>
    <row r="221" s="111" customFormat="1"/>
    <row r="222" s="111" customFormat="1"/>
    <row r="223" s="111" customFormat="1"/>
    <row r="224" s="111" customFormat="1"/>
    <row r="225" s="111" customFormat="1"/>
    <row r="226" s="111" customFormat="1"/>
    <row r="227" s="111" customFormat="1"/>
    <row r="228" s="111" customFormat="1"/>
    <row r="229" s="111" customFormat="1"/>
    <row r="230" s="111" customFormat="1"/>
    <row r="231" s="111" customFormat="1"/>
    <row r="232" s="111" customFormat="1"/>
    <row r="233" s="111" customFormat="1"/>
    <row r="234" s="111" customFormat="1"/>
    <row r="235" s="111" customFormat="1"/>
    <row r="236" s="111" customFormat="1"/>
    <row r="237" s="111" customFormat="1"/>
    <row r="238" s="111" customFormat="1"/>
    <row r="239" s="111" customFormat="1"/>
    <row r="240" s="111" customFormat="1"/>
    <row r="241" s="111" customFormat="1"/>
  </sheetData>
  <mergeCells count="7">
    <mergeCell ref="B1:F1"/>
    <mergeCell ref="B2:F2"/>
    <mergeCell ref="B3:F3"/>
    <mergeCell ref="B4:F4"/>
    <mergeCell ref="B15:F15"/>
    <mergeCell ref="B7:F7"/>
    <mergeCell ref="B6:F6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31"/>
  <sheetViews>
    <sheetView zoomScaleNormal="100" workbookViewId="0">
      <selection activeCell="I21" sqref="B1:I21"/>
    </sheetView>
  </sheetViews>
  <sheetFormatPr baseColWidth="10" defaultColWidth="11.42578125" defaultRowHeight="15"/>
  <cols>
    <col min="1" max="1" width="5.28515625" style="109" customWidth="1"/>
    <col min="2" max="2" width="18.42578125" style="109" customWidth="1"/>
    <col min="3" max="3" width="16.42578125" style="109" customWidth="1"/>
    <col min="4" max="7" width="5.7109375" style="109" customWidth="1"/>
    <col min="8" max="9" width="10.7109375" style="109" customWidth="1"/>
    <col min="10" max="25" width="11.42578125" style="109"/>
    <col min="26" max="16384" width="11.42578125" style="15"/>
  </cols>
  <sheetData>
    <row r="3" spans="2:9" ht="15.95" customHeight="1">
      <c r="B3" s="878"/>
      <c r="C3" s="879"/>
      <c r="D3" s="880">
        <v>2021</v>
      </c>
      <c r="E3" s="880"/>
      <c r="F3" s="881">
        <f>D3-1</f>
        <v>2020</v>
      </c>
      <c r="G3" s="882"/>
    </row>
    <row r="4" spans="2:9">
      <c r="B4" s="876" t="s">
        <v>184</v>
      </c>
      <c r="C4" s="876"/>
      <c r="D4" s="871">
        <v>0</v>
      </c>
      <c r="E4" s="871"/>
      <c r="F4" s="871">
        <v>0</v>
      </c>
      <c r="G4" s="871"/>
    </row>
    <row r="5" spans="2:9">
      <c r="B5" s="876" t="s">
        <v>185</v>
      </c>
      <c r="C5" s="876"/>
      <c r="D5" s="877">
        <f>'2.ESF'!E9</f>
        <v>1656005</v>
      </c>
      <c r="E5" s="871"/>
      <c r="F5" s="877">
        <f>'2.ESF'!F9</f>
        <v>2601279</v>
      </c>
      <c r="G5" s="871"/>
    </row>
    <row r="6" spans="2:9">
      <c r="B6" s="876" t="s">
        <v>186</v>
      </c>
      <c r="C6" s="876"/>
      <c r="D6" s="871">
        <v>0</v>
      </c>
      <c r="E6" s="871"/>
      <c r="F6" s="871">
        <v>0</v>
      </c>
      <c r="G6" s="871"/>
    </row>
    <row r="7" spans="2:9">
      <c r="B7" s="876" t="s">
        <v>187</v>
      </c>
      <c r="C7" s="876"/>
      <c r="D7" s="871">
        <v>0</v>
      </c>
      <c r="E7" s="871"/>
      <c r="F7" s="871">
        <v>0</v>
      </c>
      <c r="G7" s="871"/>
    </row>
    <row r="8" spans="2:9">
      <c r="B8" s="876" t="s">
        <v>188</v>
      </c>
      <c r="C8" s="876"/>
      <c r="D8" s="871">
        <v>0</v>
      </c>
      <c r="E8" s="871"/>
      <c r="F8" s="871">
        <v>0</v>
      </c>
      <c r="G8" s="871"/>
    </row>
    <row r="9" spans="2:9">
      <c r="B9" s="869" t="s">
        <v>189</v>
      </c>
      <c r="C9" s="870"/>
      <c r="D9" s="871"/>
      <c r="E9" s="871"/>
      <c r="F9" s="871"/>
      <c r="G9" s="871"/>
    </row>
    <row r="10" spans="2:9">
      <c r="B10" s="858"/>
      <c r="C10" s="858"/>
      <c r="D10" s="858"/>
      <c r="E10" s="858"/>
      <c r="F10" s="858"/>
      <c r="G10" s="858"/>
    </row>
    <row r="11" spans="2:9">
      <c r="B11" s="858"/>
      <c r="C11" s="858"/>
      <c r="D11" s="858"/>
      <c r="E11" s="858"/>
      <c r="F11" s="858"/>
      <c r="G11" s="858"/>
    </row>
    <row r="12" spans="2:9" ht="15.95" customHeight="1">
      <c r="B12" s="872"/>
      <c r="C12" s="873"/>
      <c r="D12" s="873"/>
      <c r="E12" s="873"/>
      <c r="F12" s="873"/>
      <c r="G12" s="874"/>
      <c r="H12" s="651">
        <f>D3</f>
        <v>2021</v>
      </c>
      <c r="I12" s="652">
        <f>F3</f>
        <v>2020</v>
      </c>
    </row>
    <row r="13" spans="2:9">
      <c r="B13" s="875" t="s">
        <v>190</v>
      </c>
      <c r="C13" s="875"/>
      <c r="D13" s="875"/>
      <c r="E13" s="875"/>
      <c r="F13" s="875"/>
      <c r="G13" s="875"/>
      <c r="H13" s="703">
        <f>'1.EA'!E72</f>
        <v>166155</v>
      </c>
      <c r="I13" s="703">
        <f>'1.EA'!F72</f>
        <v>198150</v>
      </c>
    </row>
    <row r="14" spans="2:9">
      <c r="B14" s="866" t="s">
        <v>191</v>
      </c>
      <c r="C14" s="867"/>
      <c r="D14" s="867"/>
      <c r="E14" s="867"/>
      <c r="F14" s="867"/>
      <c r="G14" s="868"/>
      <c r="H14" s="300"/>
      <c r="I14" s="300"/>
    </row>
    <row r="15" spans="2:9">
      <c r="B15" s="859" t="s">
        <v>192</v>
      </c>
      <c r="C15" s="860"/>
      <c r="D15" s="860"/>
      <c r="E15" s="860"/>
      <c r="F15" s="860"/>
      <c r="G15" s="861"/>
      <c r="H15" s="300">
        <v>0</v>
      </c>
      <c r="I15" s="300">
        <v>0</v>
      </c>
    </row>
    <row r="16" spans="2:9">
      <c r="B16" s="859" t="s">
        <v>193</v>
      </c>
      <c r="C16" s="860"/>
      <c r="D16" s="860"/>
      <c r="E16" s="860"/>
      <c r="F16" s="860"/>
      <c r="G16" s="861"/>
      <c r="H16" s="300">
        <v>0</v>
      </c>
      <c r="I16" s="300">
        <v>0</v>
      </c>
    </row>
    <row r="17" spans="2:19">
      <c r="B17" s="859" t="s">
        <v>194</v>
      </c>
      <c r="C17" s="860"/>
      <c r="D17" s="860"/>
      <c r="E17" s="860"/>
      <c r="F17" s="860"/>
      <c r="G17" s="861"/>
      <c r="H17" s="300">
        <v>0</v>
      </c>
      <c r="I17" s="300">
        <v>0</v>
      </c>
    </row>
    <row r="18" spans="2:19">
      <c r="B18" s="862" t="s">
        <v>195</v>
      </c>
      <c r="C18" s="863"/>
      <c r="D18" s="863"/>
      <c r="E18" s="863"/>
      <c r="F18" s="863"/>
      <c r="G18" s="864"/>
      <c r="H18" s="300">
        <v>0</v>
      </c>
      <c r="I18" s="300">
        <v>0</v>
      </c>
    </row>
    <row r="19" spans="2:19">
      <c r="B19" s="865" t="s">
        <v>196</v>
      </c>
      <c r="C19" s="865"/>
      <c r="D19" s="865"/>
      <c r="E19" s="865"/>
      <c r="F19" s="865"/>
      <c r="G19" s="865"/>
      <c r="H19" s="300">
        <v>0</v>
      </c>
      <c r="I19" s="300">
        <v>0</v>
      </c>
    </row>
    <row r="20" spans="2:19">
      <c r="B20" s="865" t="s">
        <v>197</v>
      </c>
      <c r="C20" s="865"/>
      <c r="D20" s="865"/>
      <c r="E20" s="865"/>
      <c r="F20" s="865"/>
      <c r="G20" s="865"/>
      <c r="H20" s="300">
        <v>0</v>
      </c>
      <c r="I20" s="300">
        <v>0</v>
      </c>
      <c r="J20" s="19"/>
      <c r="K20" s="19"/>
    </row>
    <row r="21" spans="2:19">
      <c r="B21" s="854" t="s">
        <v>198</v>
      </c>
      <c r="C21" s="855"/>
      <c r="D21" s="855"/>
      <c r="E21" s="855"/>
      <c r="F21" s="855"/>
      <c r="G21" s="856"/>
      <c r="H21" s="300">
        <v>0</v>
      </c>
      <c r="I21" s="300">
        <v>0</v>
      </c>
      <c r="J21" s="19"/>
      <c r="K21" s="19"/>
      <c r="S21" s="109" t="s">
        <v>199</v>
      </c>
    </row>
    <row r="22" spans="2:19">
      <c r="B22" s="857"/>
      <c r="C22" s="857"/>
      <c r="D22" s="19"/>
      <c r="E22" s="19"/>
      <c r="F22" s="19"/>
      <c r="G22" s="19"/>
      <c r="H22" s="19"/>
      <c r="I22" s="19"/>
      <c r="J22" s="19"/>
      <c r="K22" s="19"/>
    </row>
    <row r="23" spans="2:19">
      <c r="C23" s="19"/>
      <c r="D23" s="19"/>
      <c r="E23" s="19"/>
      <c r="F23" s="19"/>
      <c r="G23" s="19"/>
      <c r="H23" s="19"/>
      <c r="I23" s="19"/>
      <c r="J23" s="19"/>
      <c r="K23" s="19"/>
    </row>
    <row r="24" spans="2:19">
      <c r="C24" s="19"/>
      <c r="D24" s="19"/>
      <c r="E24" s="19"/>
      <c r="F24" s="19"/>
      <c r="G24" s="19"/>
      <c r="H24" s="19"/>
      <c r="I24" s="301"/>
      <c r="J24" s="19"/>
      <c r="K24" s="301"/>
    </row>
    <row r="25" spans="2:19">
      <c r="C25" s="19"/>
      <c r="D25" s="19"/>
      <c r="E25" s="19"/>
      <c r="F25" s="19"/>
      <c r="G25" s="19"/>
      <c r="H25" s="19"/>
      <c r="I25" s="22"/>
      <c r="J25" s="19"/>
      <c r="K25" s="16"/>
    </row>
    <row r="26" spans="2:19">
      <c r="C26" s="19"/>
      <c r="D26" s="19"/>
      <c r="E26" s="19"/>
      <c r="F26" s="19"/>
      <c r="G26" s="19"/>
      <c r="H26" s="19"/>
      <c r="I26" s="22"/>
      <c r="J26" s="19"/>
      <c r="K26" s="22"/>
    </row>
    <row r="27" spans="2:19">
      <c r="C27" s="19"/>
      <c r="D27" s="19"/>
      <c r="E27" s="19"/>
      <c r="F27" s="19"/>
      <c r="G27" s="19"/>
      <c r="H27" s="19"/>
      <c r="I27" s="22"/>
      <c r="J27" s="19"/>
      <c r="K27" s="22"/>
    </row>
    <row r="28" spans="2:19">
      <c r="C28" s="19"/>
      <c r="D28" s="19"/>
      <c r="E28" s="19"/>
      <c r="F28" s="19"/>
      <c r="G28" s="19"/>
      <c r="H28" s="19"/>
      <c r="I28" s="22"/>
      <c r="J28" s="19"/>
      <c r="K28" s="22"/>
    </row>
    <row r="29" spans="2:19">
      <c r="C29" s="19"/>
      <c r="D29" s="19"/>
      <c r="E29" s="19"/>
      <c r="F29" s="19"/>
      <c r="G29" s="19"/>
      <c r="H29" s="19"/>
      <c r="I29" s="22"/>
      <c r="J29" s="19"/>
      <c r="K29" s="22"/>
    </row>
    <row r="30" spans="2:19">
      <c r="C30" s="19"/>
      <c r="D30" s="19"/>
      <c r="E30" s="19"/>
      <c r="F30" s="19"/>
      <c r="G30" s="19"/>
      <c r="H30" s="858"/>
      <c r="I30" s="858"/>
      <c r="J30" s="858"/>
      <c r="K30" s="858"/>
    </row>
    <row r="31" spans="2:19">
      <c r="C31" s="19"/>
      <c r="D31" s="19"/>
      <c r="E31" s="19"/>
      <c r="F31" s="19"/>
      <c r="G31" s="19"/>
      <c r="H31" s="19"/>
      <c r="I31" s="19"/>
      <c r="J31" s="19"/>
      <c r="K31" s="19"/>
    </row>
  </sheetData>
  <mergeCells count="40"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14:G14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G12"/>
    <mergeCell ref="B13:G13"/>
    <mergeCell ref="B21:G21"/>
    <mergeCell ref="B22:C22"/>
    <mergeCell ref="H30:I30"/>
    <mergeCell ref="J30:K30"/>
    <mergeCell ref="B15:G15"/>
    <mergeCell ref="B16:G16"/>
    <mergeCell ref="B17:G17"/>
    <mergeCell ref="B18:G18"/>
    <mergeCell ref="B19:G19"/>
    <mergeCell ref="B20:G2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7"/>
  <sheetViews>
    <sheetView topLeftCell="A31" zoomScale="82" zoomScaleNormal="82" workbookViewId="0">
      <selection activeCell="G12" sqref="G12"/>
    </sheetView>
  </sheetViews>
  <sheetFormatPr baseColWidth="10" defaultColWidth="11.42578125" defaultRowHeight="15"/>
  <cols>
    <col min="1" max="1" width="4.42578125" style="109" customWidth="1"/>
    <col min="2" max="2" width="62.28515625" style="109" customWidth="1"/>
    <col min="3" max="3" width="17.7109375" style="109" customWidth="1"/>
    <col min="4" max="4" width="21.42578125" style="109" customWidth="1"/>
    <col min="5" max="5" width="5" style="109" customWidth="1"/>
    <col min="6" max="6" width="65.85546875" style="109" customWidth="1"/>
    <col min="7" max="7" width="21.7109375" style="109" customWidth="1"/>
    <col min="8" max="8" width="21.28515625" style="109" customWidth="1"/>
    <col min="9" max="9" width="18.7109375" style="109" customWidth="1"/>
    <col min="10" max="30" width="11.42578125" style="109"/>
    <col min="31" max="16384" width="11.42578125" style="15"/>
  </cols>
  <sheetData>
    <row r="1" spans="1:30" s="109" customFormat="1">
      <c r="A1" s="275"/>
      <c r="B1" s="275"/>
      <c r="C1" s="276"/>
      <c r="D1" s="276"/>
      <c r="E1" s="275"/>
      <c r="F1" s="275"/>
      <c r="G1" s="275"/>
      <c r="H1" s="275"/>
      <c r="I1" s="275"/>
      <c r="J1" s="275"/>
      <c r="K1" s="275"/>
    </row>
    <row r="2" spans="1:30" s="306" customFormat="1" ht="15.95" customHeight="1">
      <c r="A2" s="303"/>
      <c r="B2" s="884" t="str">
        <f>'7.EFE'!B2:I2</f>
        <v>INSTITUTO TECNOLÓGICO SUPERIOR DE PEROTE</v>
      </c>
      <c r="C2" s="885"/>
      <c r="D2" s="886"/>
      <c r="E2" s="303"/>
      <c r="F2" s="884" t="str">
        <f>B2</f>
        <v>INSTITUTO TECNOLÓGICO SUPERIOR DE PEROTE</v>
      </c>
      <c r="G2" s="885"/>
      <c r="H2" s="886"/>
      <c r="I2" s="304"/>
      <c r="J2" s="305"/>
      <c r="K2" s="303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</row>
    <row r="3" spans="1:30" s="306" customFormat="1" ht="15.95" customHeight="1">
      <c r="A3" s="303"/>
      <c r="B3" s="741" t="s">
        <v>180</v>
      </c>
      <c r="C3" s="742"/>
      <c r="D3" s="743"/>
      <c r="E3" s="303"/>
      <c r="F3" s="887" t="s">
        <v>181</v>
      </c>
      <c r="G3" s="888"/>
      <c r="H3" s="889"/>
      <c r="I3" s="304"/>
      <c r="J3" s="303"/>
      <c r="K3" s="303"/>
      <c r="L3" s="305"/>
      <c r="M3" s="305"/>
      <c r="N3" s="305"/>
      <c r="O3" s="305"/>
      <c r="P3" s="305"/>
      <c r="Q3" s="305"/>
      <c r="R3" s="305"/>
      <c r="S3" s="305"/>
      <c r="T3" s="305"/>
      <c r="U3" s="305"/>
      <c r="V3" s="305"/>
      <c r="W3" s="305"/>
      <c r="X3" s="305"/>
      <c r="Y3" s="305"/>
      <c r="Z3" s="305"/>
      <c r="AA3" s="305"/>
      <c r="AB3" s="305"/>
      <c r="AC3" s="305"/>
      <c r="AD3" s="305"/>
    </row>
    <row r="4" spans="1:30" s="306" customFormat="1" ht="15.95" customHeight="1">
      <c r="A4" s="303"/>
      <c r="B4" s="741" t="s">
        <v>522</v>
      </c>
      <c r="C4" s="742"/>
      <c r="D4" s="743"/>
      <c r="E4" s="303"/>
      <c r="F4" s="887" t="str">
        <f>B4</f>
        <v>Correspondiente del 1 de Enero al 31 de Diciembre de 2021</v>
      </c>
      <c r="G4" s="888"/>
      <c r="H4" s="889"/>
      <c r="I4" s="304"/>
      <c r="J4" s="303"/>
      <c r="K4" s="303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</row>
    <row r="5" spans="1:30" s="306" customFormat="1" ht="15.95" customHeight="1">
      <c r="A5" s="303"/>
      <c r="B5" s="747" t="s">
        <v>182</v>
      </c>
      <c r="C5" s="748"/>
      <c r="D5" s="749"/>
      <c r="E5" s="303"/>
      <c r="F5" s="890" t="s">
        <v>182</v>
      </c>
      <c r="G5" s="891"/>
      <c r="H5" s="892"/>
      <c r="I5" s="304"/>
      <c r="J5" s="303"/>
      <c r="K5" s="303"/>
      <c r="L5" s="305"/>
      <c r="M5" s="305"/>
      <c r="N5" s="305"/>
      <c r="O5" s="305"/>
      <c r="P5" s="305"/>
      <c r="Q5" s="305"/>
      <c r="R5" s="305"/>
      <c r="S5" s="305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5"/>
    </row>
    <row r="6" spans="1:30" s="109" customFormat="1" ht="9.9499999999999993" customHeight="1">
      <c r="A6" s="275"/>
      <c r="B6" s="277"/>
      <c r="C6" s="278"/>
      <c r="D6" s="277"/>
      <c r="E6" s="279"/>
      <c r="F6" s="280"/>
      <c r="G6" s="281"/>
      <c r="H6" s="280"/>
      <c r="I6" s="279"/>
      <c r="J6" s="275"/>
      <c r="K6" s="275"/>
    </row>
    <row r="7" spans="1:30" ht="15" customHeight="1">
      <c r="A7" s="275"/>
      <c r="B7" s="653" t="s">
        <v>451</v>
      </c>
      <c r="C7" s="282"/>
      <c r="D7" s="654">
        <f>'1.EA'!E28</f>
        <v>58428008</v>
      </c>
      <c r="E7" s="283"/>
      <c r="F7" s="656" t="s">
        <v>453</v>
      </c>
      <c r="G7" s="284"/>
      <c r="H7" s="657">
        <v>58428008</v>
      </c>
      <c r="I7" s="279"/>
      <c r="J7" s="275"/>
      <c r="K7" s="275"/>
    </row>
    <row r="8" spans="1:30" ht="9.9499999999999993" customHeight="1">
      <c r="A8" s="275"/>
      <c r="B8" s="283"/>
      <c r="C8" s="283"/>
      <c r="D8" s="283"/>
      <c r="E8" s="283"/>
      <c r="F8" s="283"/>
      <c r="G8" s="283"/>
      <c r="H8" s="283"/>
      <c r="I8" s="279"/>
      <c r="J8" s="275"/>
      <c r="K8" s="275"/>
    </row>
    <row r="9" spans="1:30" ht="15" customHeight="1">
      <c r="A9" s="275"/>
      <c r="B9" s="285" t="s">
        <v>446</v>
      </c>
      <c r="C9" s="286"/>
      <c r="D9" s="285">
        <f>SUM(C10:C15)</f>
        <v>0</v>
      </c>
      <c r="E9" s="283"/>
      <c r="F9" s="285" t="s">
        <v>454</v>
      </c>
      <c r="G9" s="286"/>
      <c r="H9" s="285">
        <f>SUM(G10:G30)</f>
        <v>166155</v>
      </c>
      <c r="I9" s="279"/>
      <c r="J9" s="275"/>
      <c r="K9" s="275"/>
    </row>
    <row r="10" spans="1:30" ht="15" customHeight="1">
      <c r="A10" s="275"/>
      <c r="B10" s="690" t="s">
        <v>440</v>
      </c>
      <c r="C10" s="287">
        <v>0</v>
      </c>
      <c r="D10" s="283"/>
      <c r="E10" s="283"/>
      <c r="F10" s="286" t="s">
        <v>456</v>
      </c>
      <c r="G10" s="286">
        <v>0</v>
      </c>
      <c r="H10" s="298"/>
      <c r="I10" s="275"/>
      <c r="J10" s="275"/>
      <c r="K10" s="275"/>
    </row>
    <row r="11" spans="1:30" s="48" customFormat="1" ht="16.5" customHeight="1">
      <c r="A11" s="289"/>
      <c r="B11" s="690" t="s">
        <v>441</v>
      </c>
      <c r="C11" s="287">
        <f>'1.EA'!E23</f>
        <v>0</v>
      </c>
      <c r="D11" s="283"/>
      <c r="E11" s="291"/>
      <c r="F11" s="286" t="s">
        <v>457</v>
      </c>
      <c r="G11" s="286">
        <v>0</v>
      </c>
      <c r="H11" s="298"/>
      <c r="I11" s="289"/>
      <c r="J11" s="289"/>
      <c r="K11" s="289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3"/>
      <c r="AB11" s="293"/>
      <c r="AC11" s="293"/>
      <c r="AD11" s="293"/>
    </row>
    <row r="12" spans="1:30" ht="32.25" customHeight="1">
      <c r="A12" s="275"/>
      <c r="B12" s="290" t="s">
        <v>442</v>
      </c>
      <c r="C12" s="287">
        <f>'1.EA'!E24</f>
        <v>0</v>
      </c>
      <c r="D12" s="291"/>
      <c r="E12" s="283"/>
      <c r="F12" s="692" t="s">
        <v>458</v>
      </c>
      <c r="G12" s="288">
        <v>61308</v>
      </c>
      <c r="H12" s="283"/>
      <c r="I12" s="275"/>
      <c r="J12" s="275"/>
      <c r="K12" s="275"/>
    </row>
    <row r="13" spans="1:30" ht="15" customHeight="1">
      <c r="A13" s="275"/>
      <c r="B13" s="691" t="s">
        <v>443</v>
      </c>
      <c r="C13" s="287">
        <f>'1.EA'!E25</f>
        <v>0</v>
      </c>
      <c r="D13" s="283"/>
      <c r="E13" s="283"/>
      <c r="F13" s="693" t="s">
        <v>459</v>
      </c>
      <c r="G13" s="292">
        <v>0</v>
      </c>
      <c r="H13" s="291"/>
      <c r="I13" s="275"/>
      <c r="J13" s="275"/>
      <c r="K13" s="275"/>
    </row>
    <row r="14" spans="1:30" ht="15" customHeight="1">
      <c r="A14" s="275"/>
      <c r="B14" s="691" t="s">
        <v>444</v>
      </c>
      <c r="C14" s="287">
        <v>0</v>
      </c>
      <c r="D14" s="283"/>
      <c r="E14" s="283"/>
      <c r="F14" s="692" t="s">
        <v>460</v>
      </c>
      <c r="G14" s="288">
        <v>0</v>
      </c>
      <c r="H14" s="283"/>
      <c r="I14" s="275"/>
      <c r="J14" s="275"/>
      <c r="K14" s="275"/>
    </row>
    <row r="15" spans="1:30" ht="15" customHeight="1">
      <c r="A15" s="275"/>
      <c r="B15" s="287" t="s">
        <v>445</v>
      </c>
      <c r="C15" s="287">
        <v>0</v>
      </c>
      <c r="D15" s="283"/>
      <c r="E15" s="283"/>
      <c r="F15" s="692" t="s">
        <v>461</v>
      </c>
      <c r="G15" s="288">
        <v>0</v>
      </c>
      <c r="H15" s="283"/>
      <c r="I15" s="275"/>
      <c r="J15" s="275"/>
      <c r="K15" s="275"/>
    </row>
    <row r="16" spans="1:30">
      <c r="A16" s="275"/>
      <c r="B16" s="283"/>
      <c r="C16" s="283"/>
      <c r="D16" s="283"/>
      <c r="E16" s="283"/>
      <c r="F16" s="692" t="s">
        <v>462</v>
      </c>
      <c r="G16" s="288">
        <v>0</v>
      </c>
      <c r="H16" s="283"/>
      <c r="I16" s="275"/>
      <c r="J16" s="275"/>
      <c r="K16" s="275"/>
      <c r="AC16" s="15"/>
      <c r="AD16" s="15"/>
    </row>
    <row r="17" spans="1:30">
      <c r="A17" s="275"/>
      <c r="B17" s="285" t="s">
        <v>452</v>
      </c>
      <c r="C17" s="286"/>
      <c r="D17" s="285">
        <f>SUM(C18:C20)</f>
        <v>0</v>
      </c>
      <c r="E17" s="283"/>
      <c r="F17" s="692" t="s">
        <v>463</v>
      </c>
      <c r="G17" s="288">
        <v>0</v>
      </c>
      <c r="H17" s="283"/>
      <c r="I17" s="275"/>
      <c r="J17" s="275"/>
      <c r="K17" s="275"/>
      <c r="AC17" s="15"/>
      <c r="AD17" s="15"/>
    </row>
    <row r="18" spans="1:30">
      <c r="A18" s="275"/>
      <c r="B18" s="690" t="s">
        <v>447</v>
      </c>
      <c r="C18" s="287">
        <v>0</v>
      </c>
      <c r="D18" s="283"/>
      <c r="E18" s="283"/>
      <c r="F18" s="692" t="s">
        <v>464</v>
      </c>
      <c r="G18" s="288">
        <v>0</v>
      </c>
      <c r="H18" s="283"/>
      <c r="I18" s="275"/>
      <c r="J18" s="275"/>
      <c r="K18" s="275"/>
      <c r="AC18" s="15"/>
      <c r="AD18" s="15"/>
    </row>
    <row r="19" spans="1:30">
      <c r="A19" s="275"/>
      <c r="B19" s="690" t="s">
        <v>448</v>
      </c>
      <c r="C19" s="287">
        <v>0</v>
      </c>
      <c r="D19" s="283"/>
      <c r="E19" s="283"/>
      <c r="F19" s="692" t="s">
        <v>455</v>
      </c>
      <c r="G19" s="288">
        <v>0</v>
      </c>
      <c r="H19" s="283"/>
      <c r="I19" s="275"/>
      <c r="J19" s="275"/>
      <c r="K19" s="275"/>
      <c r="AC19" s="15"/>
      <c r="AD19" s="15"/>
    </row>
    <row r="20" spans="1:30">
      <c r="A20" s="275"/>
      <c r="B20" s="287" t="s">
        <v>449</v>
      </c>
      <c r="C20" s="287">
        <v>0</v>
      </c>
      <c r="D20" s="283"/>
      <c r="E20" s="283"/>
      <c r="F20" s="692" t="s">
        <v>465</v>
      </c>
      <c r="G20" s="288">
        <v>104847</v>
      </c>
      <c r="H20" s="283"/>
      <c r="I20" s="275"/>
      <c r="J20" s="275"/>
      <c r="K20" s="275"/>
      <c r="AC20" s="15"/>
      <c r="AD20" s="15"/>
    </row>
    <row r="21" spans="1:30">
      <c r="A21" s="275"/>
      <c r="B21" s="283"/>
      <c r="C21" s="283"/>
      <c r="D21" s="283"/>
      <c r="E21" s="283"/>
      <c r="F21" s="692" t="s">
        <v>466</v>
      </c>
      <c r="G21" s="288">
        <v>0</v>
      </c>
      <c r="H21" s="283"/>
      <c r="I21" s="275"/>
      <c r="J21" s="275"/>
      <c r="K21" s="275"/>
      <c r="AC21" s="15"/>
      <c r="AD21" s="15"/>
    </row>
    <row r="22" spans="1:30">
      <c r="A22" s="275"/>
      <c r="B22" s="655" t="s">
        <v>450</v>
      </c>
      <c r="C22" s="294"/>
      <c r="D22" s="655">
        <f>D7+D9-D17</f>
        <v>58428008</v>
      </c>
      <c r="E22" s="283"/>
      <c r="F22" s="692" t="s">
        <v>467</v>
      </c>
      <c r="G22" s="288">
        <v>0</v>
      </c>
      <c r="H22" s="283"/>
      <c r="I22" s="275"/>
      <c r="J22" s="275"/>
      <c r="K22" s="275"/>
      <c r="AC22" s="15"/>
      <c r="AD22" s="15"/>
    </row>
    <row r="23" spans="1:30">
      <c r="A23" s="275"/>
      <c r="B23" s="283"/>
      <c r="C23" s="283"/>
      <c r="D23" s="283" t="str">
        <f>IF(D22='1.EA'!E28,"","ERROR INGRESOS")</f>
        <v/>
      </c>
      <c r="E23" s="283"/>
      <c r="F23" s="692" t="s">
        <v>468</v>
      </c>
      <c r="G23" s="288">
        <v>0</v>
      </c>
      <c r="H23" s="283"/>
      <c r="I23" s="275"/>
      <c r="J23" s="275"/>
      <c r="K23" s="275"/>
      <c r="AC23" s="15"/>
      <c r="AD23" s="15"/>
    </row>
    <row r="24" spans="1:30">
      <c r="A24" s="275"/>
      <c r="B24" s="283"/>
      <c r="C24" s="283"/>
      <c r="D24" s="283"/>
      <c r="E24" s="283"/>
      <c r="F24" s="692" t="s">
        <v>469</v>
      </c>
      <c r="G24" s="288">
        <v>0</v>
      </c>
      <c r="H24" s="283"/>
      <c r="I24" s="275"/>
      <c r="J24" s="275"/>
      <c r="K24" s="275"/>
      <c r="AC24" s="15"/>
      <c r="AD24" s="15"/>
    </row>
    <row r="25" spans="1:30">
      <c r="A25" s="275"/>
      <c r="B25" s="283"/>
      <c r="C25" s="283"/>
      <c r="D25" s="283"/>
      <c r="E25" s="283"/>
      <c r="F25" s="692" t="s">
        <v>470</v>
      </c>
      <c r="G25" s="288"/>
      <c r="H25" s="283"/>
      <c r="I25" s="275"/>
      <c r="J25" s="275"/>
      <c r="K25" s="275"/>
      <c r="AC25" s="15"/>
      <c r="AD25" s="15"/>
    </row>
    <row r="26" spans="1:30">
      <c r="A26" s="275"/>
      <c r="B26" s="283"/>
      <c r="C26" s="283"/>
      <c r="D26" s="283"/>
      <c r="E26" s="283"/>
      <c r="F26" s="692" t="s">
        <v>471</v>
      </c>
      <c r="G26" s="288">
        <v>0</v>
      </c>
      <c r="H26" s="283"/>
      <c r="I26" s="279"/>
      <c r="J26" s="275"/>
      <c r="K26" s="275"/>
      <c r="AC26" s="15"/>
      <c r="AD26" s="15"/>
    </row>
    <row r="27" spans="1:30">
      <c r="A27" s="275"/>
      <c r="B27" s="283"/>
      <c r="C27" s="283"/>
      <c r="D27" s="283"/>
      <c r="E27" s="283"/>
      <c r="F27" s="692" t="s">
        <v>472</v>
      </c>
      <c r="G27" s="288">
        <v>0</v>
      </c>
      <c r="H27" s="283"/>
      <c r="I27" s="279"/>
      <c r="J27" s="275"/>
      <c r="K27" s="275"/>
      <c r="AC27" s="15"/>
      <c r="AD27" s="15"/>
    </row>
    <row r="28" spans="1:30">
      <c r="A28" s="275"/>
      <c r="B28" s="283"/>
      <c r="C28" s="283"/>
      <c r="D28" s="283"/>
      <c r="E28" s="283"/>
      <c r="F28" s="692" t="s">
        <v>473</v>
      </c>
      <c r="G28" s="288">
        <v>0</v>
      </c>
      <c r="H28" s="283"/>
      <c r="I28" s="279"/>
      <c r="J28" s="275"/>
      <c r="K28" s="275"/>
      <c r="AC28" s="15"/>
      <c r="AD28" s="15"/>
    </row>
    <row r="29" spans="1:30">
      <c r="A29" s="275"/>
      <c r="B29" s="283"/>
      <c r="C29" s="291"/>
      <c r="D29" s="283"/>
      <c r="E29" s="283"/>
      <c r="F29" s="692" t="s">
        <v>474</v>
      </c>
      <c r="G29" s="288">
        <v>0</v>
      </c>
      <c r="H29" s="283"/>
      <c r="I29" s="279"/>
      <c r="J29" s="275"/>
      <c r="K29" s="275"/>
      <c r="AC29" s="15"/>
      <c r="AD29" s="15"/>
    </row>
    <row r="30" spans="1:30">
      <c r="A30" s="275"/>
      <c r="B30" s="283"/>
      <c r="C30" s="283"/>
      <c r="D30" s="283"/>
      <c r="E30" s="283"/>
      <c r="F30" s="287" t="s">
        <v>475</v>
      </c>
      <c r="G30" s="288">
        <v>0</v>
      </c>
      <c r="H30" s="283"/>
      <c r="I30" s="275"/>
      <c r="J30" s="275"/>
      <c r="K30" s="275"/>
      <c r="AC30" s="15"/>
      <c r="AD30" s="15"/>
    </row>
    <row r="31" spans="1:30">
      <c r="A31" s="275"/>
      <c r="B31" s="283"/>
      <c r="C31" s="283"/>
      <c r="D31" s="283"/>
      <c r="E31" s="283"/>
      <c r="F31" s="283"/>
      <c r="G31" s="283"/>
      <c r="H31" s="283"/>
      <c r="I31" s="275"/>
      <c r="J31" s="275"/>
      <c r="K31" s="275"/>
      <c r="AC31" s="15"/>
      <c r="AD31" s="15"/>
    </row>
    <row r="32" spans="1:30">
      <c r="A32" s="275"/>
      <c r="B32" s="283"/>
      <c r="C32" s="283"/>
      <c r="D32" s="283"/>
      <c r="E32" s="283"/>
      <c r="F32" s="285" t="s">
        <v>476</v>
      </c>
      <c r="G32" s="286"/>
      <c r="H32" s="285">
        <f>SUM(G33:G39)</f>
        <v>0</v>
      </c>
      <c r="I32" s="275"/>
      <c r="J32" s="275"/>
      <c r="K32" s="275"/>
      <c r="AC32" s="15"/>
      <c r="AD32" s="15"/>
    </row>
    <row r="33" spans="1:30" ht="30">
      <c r="A33" s="275"/>
      <c r="B33" s="283"/>
      <c r="C33" s="283"/>
      <c r="D33" s="283"/>
      <c r="E33" s="283"/>
      <c r="F33" s="691" t="s">
        <v>477</v>
      </c>
      <c r="G33" s="287">
        <v>0</v>
      </c>
      <c r="H33" s="283"/>
      <c r="I33" s="275"/>
      <c r="J33" s="275"/>
      <c r="K33" s="275"/>
      <c r="AC33" s="15"/>
      <c r="AD33" s="15"/>
    </row>
    <row r="34" spans="1:30">
      <c r="A34" s="275"/>
      <c r="B34" s="295"/>
      <c r="C34" s="295"/>
      <c r="D34" s="295"/>
      <c r="E34" s="283"/>
      <c r="F34" s="691" t="s">
        <v>478</v>
      </c>
      <c r="G34" s="287">
        <v>0</v>
      </c>
      <c r="H34" s="283"/>
      <c r="I34" s="275"/>
      <c r="J34" s="275"/>
      <c r="K34" s="275"/>
      <c r="AC34" s="15"/>
      <c r="AD34" s="15"/>
    </row>
    <row r="35" spans="1:30">
      <c r="A35" s="275"/>
      <c r="B35" s="883"/>
      <c r="C35" s="883"/>
      <c r="D35" s="883"/>
      <c r="E35" s="283"/>
      <c r="F35" s="691" t="s">
        <v>479</v>
      </c>
      <c r="G35" s="287">
        <v>0</v>
      </c>
      <c r="H35" s="283"/>
      <c r="I35" s="275"/>
      <c r="J35" s="275"/>
      <c r="K35" s="275"/>
      <c r="AC35" s="15"/>
      <c r="AD35" s="15"/>
    </row>
    <row r="36" spans="1:30" ht="30">
      <c r="A36" s="275"/>
      <c r="B36" s="883"/>
      <c r="C36" s="883"/>
      <c r="D36" s="883"/>
      <c r="E36" s="283"/>
      <c r="F36" s="694" t="s">
        <v>480</v>
      </c>
      <c r="G36" s="287">
        <v>0</v>
      </c>
      <c r="H36" s="283"/>
      <c r="I36" s="275"/>
      <c r="J36" s="275"/>
      <c r="K36" s="275"/>
      <c r="AC36" s="15"/>
      <c r="AD36" s="15"/>
    </row>
    <row r="37" spans="1:30">
      <c r="A37" s="275"/>
      <c r="B37" s="883"/>
      <c r="C37" s="883"/>
      <c r="D37" s="883"/>
      <c r="E37" s="283"/>
      <c r="F37" s="691" t="s">
        <v>481</v>
      </c>
      <c r="G37" s="287">
        <v>0</v>
      </c>
      <c r="H37" s="283"/>
      <c r="I37" s="302"/>
      <c r="J37" s="275"/>
      <c r="K37" s="275"/>
      <c r="AC37" s="15"/>
      <c r="AD37" s="15"/>
    </row>
    <row r="38" spans="1:30">
      <c r="A38" s="275"/>
      <c r="B38" s="883"/>
      <c r="C38" s="883"/>
      <c r="D38" s="883"/>
      <c r="E38" s="283"/>
      <c r="F38" s="290" t="s">
        <v>482</v>
      </c>
      <c r="G38" s="287">
        <v>0</v>
      </c>
      <c r="H38" s="283"/>
      <c r="I38" s="275"/>
      <c r="J38" s="275"/>
      <c r="K38" s="275"/>
      <c r="AC38" s="15"/>
      <c r="AD38" s="15"/>
    </row>
    <row r="39" spans="1:30">
      <c r="A39" s="275"/>
      <c r="B39" s="297"/>
      <c r="C39" s="295"/>
      <c r="D39" s="295"/>
      <c r="E39" s="283"/>
      <c r="F39" s="287" t="s">
        <v>483</v>
      </c>
      <c r="G39" s="287">
        <v>0</v>
      </c>
      <c r="H39" s="283"/>
      <c r="I39" s="275"/>
      <c r="J39" s="275"/>
      <c r="K39" s="275"/>
      <c r="AC39" s="15"/>
      <c r="AD39" s="15"/>
    </row>
    <row r="40" spans="1:30">
      <c r="A40" s="275"/>
      <c r="B40" s="297"/>
      <c r="C40" s="295"/>
      <c r="D40" s="295"/>
      <c r="E40" s="283"/>
      <c r="F40" s="283"/>
      <c r="G40" s="283"/>
      <c r="H40" s="283"/>
      <c r="I40" s="275"/>
      <c r="J40" s="275"/>
      <c r="K40" s="275"/>
      <c r="AC40" s="15"/>
      <c r="AD40" s="15"/>
    </row>
    <row r="41" spans="1:30" s="109" customFormat="1">
      <c r="A41" s="275"/>
      <c r="B41" s="297"/>
      <c r="C41" s="276"/>
      <c r="D41" s="276"/>
      <c r="E41" s="275"/>
      <c r="F41" s="655" t="s">
        <v>484</v>
      </c>
      <c r="G41" s="655">
        <f>H7-H9+H32</f>
        <v>58261853</v>
      </c>
      <c r="H41" s="296"/>
      <c r="I41" s="275"/>
      <c r="J41" s="275"/>
      <c r="K41" s="275"/>
    </row>
    <row r="42" spans="1:30" s="109" customFormat="1">
      <c r="A42" s="275"/>
      <c r="B42" s="297"/>
      <c r="C42" s="295"/>
      <c r="D42" s="295"/>
      <c r="E42" s="283"/>
      <c r="F42" s="275"/>
      <c r="G42" s="275"/>
      <c r="H42" s="275"/>
      <c r="I42" s="275"/>
      <c r="J42" s="275"/>
      <c r="K42" s="275"/>
    </row>
    <row r="43" spans="1:30" s="109" customFormat="1">
      <c r="A43" s="275"/>
      <c r="B43" s="297"/>
      <c r="C43" s="295"/>
      <c r="D43" s="295"/>
      <c r="E43" s="283"/>
      <c r="F43" s="275"/>
      <c r="G43" s="283" t="str">
        <f>IF(G41='1.EA'!E70,"","ERROR GASTO")</f>
        <v/>
      </c>
      <c r="H43" s="275"/>
      <c r="I43" s="275"/>
      <c r="J43" s="275"/>
      <c r="K43" s="275"/>
    </row>
    <row r="44" spans="1:30" s="109" customFormat="1">
      <c r="A44" s="275"/>
      <c r="B44" s="297"/>
      <c r="C44" s="295"/>
      <c r="D44" s="295"/>
      <c r="E44" s="283"/>
      <c r="F44" s="275"/>
      <c r="G44" s="275"/>
      <c r="H44" s="275"/>
      <c r="I44" s="275"/>
      <c r="J44" s="275"/>
      <c r="K44" s="275"/>
    </row>
    <row r="45" spans="1:30" s="109" customFormat="1">
      <c r="A45" s="275"/>
      <c r="B45" s="275"/>
      <c r="C45" s="276"/>
      <c r="D45" s="276"/>
      <c r="E45" s="275"/>
      <c r="F45" s="275"/>
      <c r="G45" s="275"/>
      <c r="H45" s="275"/>
      <c r="I45" s="275"/>
      <c r="J45" s="275"/>
      <c r="K45" s="275"/>
    </row>
    <row r="46" spans="1:30" s="109" customFormat="1">
      <c r="A46" s="275"/>
      <c r="B46" s="275"/>
      <c r="C46" s="276"/>
      <c r="D46" s="276"/>
      <c r="E46" s="275"/>
      <c r="F46" s="275"/>
      <c r="G46" s="275"/>
      <c r="H46" s="275"/>
      <c r="I46" s="275"/>
      <c r="J46" s="275"/>
      <c r="K46" s="275"/>
    </row>
    <row r="47" spans="1:30" s="109" customFormat="1">
      <c r="A47" s="275"/>
      <c r="B47" s="275"/>
      <c r="C47" s="276"/>
      <c r="D47" s="276"/>
      <c r="E47" s="275"/>
      <c r="F47" s="275"/>
      <c r="G47" s="275"/>
      <c r="H47" s="275"/>
      <c r="I47" s="275"/>
      <c r="J47" s="275"/>
      <c r="K47" s="275"/>
    </row>
    <row r="48" spans="1:30" s="109" customFormat="1">
      <c r="A48" s="275"/>
      <c r="B48" s="297"/>
      <c r="C48" s="295"/>
      <c r="D48" s="295"/>
      <c r="E48" s="283"/>
      <c r="F48" s="275"/>
      <c r="G48" s="275"/>
      <c r="H48" s="275"/>
      <c r="I48" s="275"/>
      <c r="J48" s="275"/>
      <c r="K48" s="275"/>
    </row>
    <row r="49" spans="1:11" s="109" customFormat="1">
      <c r="A49" s="275"/>
      <c r="B49" s="297"/>
      <c r="C49" s="295"/>
      <c r="D49" s="295"/>
      <c r="E49" s="283"/>
      <c r="F49" s="275"/>
      <c r="G49" s="275"/>
      <c r="H49" s="275"/>
      <c r="I49" s="275"/>
      <c r="J49" s="275"/>
      <c r="K49" s="275"/>
    </row>
    <row r="50" spans="1:11" s="109" customFormat="1">
      <c r="A50" s="275"/>
      <c r="B50" s="297"/>
      <c r="C50" s="295"/>
      <c r="D50" s="295"/>
      <c r="E50" s="283"/>
      <c r="F50" s="275"/>
      <c r="G50" s="275"/>
      <c r="H50" s="275"/>
      <c r="I50" s="275"/>
      <c r="J50" s="275"/>
      <c r="K50" s="275"/>
    </row>
    <row r="51" spans="1:11" s="109" customFormat="1">
      <c r="A51" s="275"/>
      <c r="B51" s="295"/>
      <c r="C51" s="295"/>
      <c r="D51" s="295"/>
      <c r="E51" s="283"/>
      <c r="F51" s="275"/>
      <c r="G51" s="275"/>
      <c r="H51" s="275"/>
      <c r="I51" s="275"/>
      <c r="J51" s="275"/>
      <c r="K51" s="275"/>
    </row>
    <row r="52" spans="1:11" s="109" customFormat="1">
      <c r="A52" s="275"/>
      <c r="B52" s="295"/>
      <c r="C52" s="295"/>
      <c r="D52" s="295"/>
      <c r="E52" s="283"/>
      <c r="F52" s="275"/>
      <c r="G52" s="275"/>
      <c r="H52" s="275"/>
      <c r="I52" s="275"/>
      <c r="J52" s="275"/>
      <c r="K52" s="275"/>
    </row>
    <row r="53" spans="1:11" s="109" customFormat="1">
      <c r="A53" s="275"/>
      <c r="B53" s="298"/>
      <c r="C53" s="299"/>
      <c r="D53" s="298"/>
      <c r="E53" s="283"/>
      <c r="F53" s="275"/>
      <c r="G53" s="275"/>
      <c r="H53" s="275"/>
      <c r="I53" s="275"/>
      <c r="J53" s="275"/>
      <c r="K53" s="275"/>
    </row>
    <row r="54" spans="1:11" s="109" customFormat="1">
      <c r="A54" s="275"/>
      <c r="B54" s="297"/>
      <c r="C54" s="295"/>
      <c r="D54" s="295"/>
      <c r="E54" s="283"/>
      <c r="F54" s="275"/>
      <c r="G54" s="275"/>
      <c r="H54" s="275"/>
      <c r="I54" s="275"/>
      <c r="J54" s="275"/>
      <c r="K54" s="275"/>
    </row>
    <row r="55" spans="1:11" s="109" customFormat="1">
      <c r="A55" s="275"/>
      <c r="B55" s="297"/>
      <c r="C55" s="295"/>
      <c r="D55" s="295"/>
      <c r="E55" s="283"/>
      <c r="F55" s="275"/>
      <c r="G55" s="275"/>
      <c r="H55" s="275"/>
      <c r="I55" s="275"/>
      <c r="J55" s="275"/>
      <c r="K55" s="275"/>
    </row>
    <row r="56" spans="1:11" s="109" customFormat="1">
      <c r="A56" s="275"/>
      <c r="B56" s="297"/>
      <c r="C56" s="295"/>
      <c r="D56" s="295"/>
      <c r="E56" s="283"/>
      <c r="F56" s="275"/>
      <c r="G56" s="275"/>
      <c r="H56" s="275"/>
      <c r="I56" s="275"/>
      <c r="J56" s="275"/>
      <c r="K56" s="275"/>
    </row>
    <row r="57" spans="1:11" s="109" customFormat="1">
      <c r="A57" s="275"/>
      <c r="B57" s="297"/>
      <c r="C57" s="295"/>
      <c r="D57" s="295"/>
      <c r="E57" s="283"/>
      <c r="F57" s="275"/>
      <c r="G57" s="275"/>
      <c r="H57" s="275"/>
      <c r="I57" s="275"/>
      <c r="J57" s="275"/>
      <c r="K57" s="275"/>
    </row>
    <row r="58" spans="1:11" s="109" customFormat="1">
      <c r="F58" s="275"/>
      <c r="G58" s="275"/>
      <c r="H58" s="275"/>
    </row>
    <row r="59" spans="1:11" s="109" customFormat="1">
      <c r="F59" s="275"/>
      <c r="G59" s="275"/>
      <c r="H59" s="275"/>
    </row>
    <row r="60" spans="1:11" s="109" customFormat="1">
      <c r="F60" s="275"/>
      <c r="G60" s="275"/>
      <c r="H60" s="275"/>
    </row>
    <row r="61" spans="1:11" s="109" customFormat="1">
      <c r="F61" s="275"/>
      <c r="G61" s="275"/>
      <c r="H61" s="275"/>
    </row>
    <row r="62" spans="1:11" s="109" customFormat="1"/>
    <row r="63" spans="1:11" s="109" customFormat="1"/>
    <row r="64" spans="1:11" s="109" customFormat="1"/>
    <row r="65" s="109" customFormat="1"/>
    <row r="66" s="109" customFormat="1"/>
    <row r="67" s="109" customFormat="1"/>
    <row r="68" s="109" customFormat="1"/>
    <row r="69" s="109" customFormat="1"/>
    <row r="70" s="109" customFormat="1"/>
    <row r="71" s="109" customFormat="1"/>
    <row r="72" s="109" customFormat="1"/>
    <row r="73" s="109" customFormat="1"/>
    <row r="74" s="109" customFormat="1"/>
    <row r="75" s="109" customFormat="1"/>
    <row r="76" s="109" customFormat="1"/>
    <row r="77" s="109" customFormat="1"/>
  </sheetData>
  <sheetProtection formatCells="0" formatColumns="0" formatRows="0" insertColumns="0" insertRows="0" insertHyperlinks="0" deleteColumns="0" deleteRows="0" sort="0" autoFilter="0" pivotTables="0"/>
  <mergeCells count="12">
    <mergeCell ref="B38:D38"/>
    <mergeCell ref="B2:D2"/>
    <mergeCell ref="F2:H2"/>
    <mergeCell ref="B3:D3"/>
    <mergeCell ref="F3:H3"/>
    <mergeCell ref="B4:D4"/>
    <mergeCell ref="F4:H4"/>
    <mergeCell ref="B5:D5"/>
    <mergeCell ref="F5:H5"/>
    <mergeCell ref="B35:D35"/>
    <mergeCell ref="B36:D36"/>
    <mergeCell ref="B37:D37"/>
  </mergeCells>
  <pageMargins left="1.61" right="0.70866141732283472" top="0.52" bottom="0.43" header="0.31496062992125984" footer="0.31496062992125984"/>
  <pageSetup scale="8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E12"/>
  <sheetViews>
    <sheetView workbookViewId="0">
      <selection activeCell="B11" sqref="B11:D11"/>
    </sheetView>
  </sheetViews>
  <sheetFormatPr baseColWidth="10" defaultRowHeight="15"/>
  <cols>
    <col min="1" max="1" width="11.42578125" style="1"/>
    <col min="2" max="2" width="103.85546875" style="1" customWidth="1"/>
    <col min="3" max="3" width="11.42578125" style="1"/>
    <col min="4" max="4" width="14.42578125" style="1" customWidth="1"/>
    <col min="5" max="16384" width="11.42578125" style="1"/>
  </cols>
  <sheetData>
    <row r="7" spans="1:5" ht="54" customHeight="1">
      <c r="A7" s="710" t="s">
        <v>204</v>
      </c>
      <c r="B7" s="710"/>
      <c r="C7" s="710"/>
      <c r="D7" s="710"/>
      <c r="E7" s="710"/>
    </row>
    <row r="8" spans="1:5" ht="36" customHeight="1">
      <c r="B8" s="710" t="str">
        <f>'7.EFE'!B2:I2</f>
        <v>INSTITUTO TECNOLÓGICO SUPERIOR DE PEROTE</v>
      </c>
      <c r="C8" s="710"/>
      <c r="D8" s="710"/>
    </row>
    <row r="9" spans="1:5" ht="36" customHeight="1">
      <c r="A9" s="710" t="str">
        <f>CARÁTULA!A9</f>
        <v>CUARTO INFORME TRIMESTRAL DEL GASTO PÚBLICO 2021</v>
      </c>
      <c r="B9" s="710"/>
      <c r="C9" s="710"/>
      <c r="D9" s="710"/>
      <c r="E9" s="710"/>
    </row>
    <row r="10" spans="1:5" ht="36" customHeight="1">
      <c r="B10" s="710" t="str">
        <f>'APARTADO I INF. CONTABLE'!B8:D8</f>
        <v>DEL 1 DE ENERO AL 31 DE DICIEMBRE DE 2021</v>
      </c>
      <c r="C10" s="710"/>
      <c r="D10" s="710"/>
    </row>
    <row r="11" spans="1:5" ht="40.5" customHeight="1">
      <c r="B11" s="710" t="s">
        <v>416</v>
      </c>
      <c r="C11" s="710"/>
      <c r="D11" s="710"/>
    </row>
    <row r="12" spans="1:5" ht="87" customHeight="1">
      <c r="B12" s="712" t="s">
        <v>417</v>
      </c>
      <c r="C12" s="712"/>
      <c r="D12" s="712"/>
    </row>
  </sheetData>
  <mergeCells count="6">
    <mergeCell ref="B8:D8"/>
    <mergeCell ref="B10:D10"/>
    <mergeCell ref="B12:D12"/>
    <mergeCell ref="B11:D11"/>
    <mergeCell ref="A7:E7"/>
    <mergeCell ref="A9:E9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="82" zoomScaleNormal="82" workbookViewId="0">
      <selection activeCell="F20" sqref="F20"/>
    </sheetView>
  </sheetViews>
  <sheetFormatPr baseColWidth="10" defaultRowHeight="11.25"/>
  <cols>
    <col min="1" max="1" width="1.140625" style="325" customWidth="1"/>
    <col min="2" max="2" width="4.85546875" style="328" customWidth="1"/>
    <col min="3" max="3" width="4.140625" style="328" customWidth="1"/>
    <col min="4" max="4" width="47" style="328" customWidth="1"/>
    <col min="5" max="10" width="21.28515625" style="328" customWidth="1"/>
    <col min="11" max="11" width="2" style="325" customWidth="1"/>
    <col min="12" max="16384" width="11.42578125" style="328"/>
  </cols>
  <sheetData>
    <row r="1" spans="1:12" s="325" customFormat="1" ht="24.75" customHeight="1">
      <c r="B1" s="893" t="str">
        <f>'8.IPC'!B1:F1</f>
        <v>CUARTO INFORME TRIMESTRAL DEL GASTO PÚBLICO 2021</v>
      </c>
      <c r="C1" s="893"/>
      <c r="D1" s="893"/>
      <c r="E1" s="893"/>
      <c r="F1" s="893"/>
      <c r="G1" s="893"/>
      <c r="H1" s="893"/>
      <c r="I1" s="893"/>
      <c r="J1" s="893"/>
    </row>
    <row r="2" spans="1:12" ht="15.75">
      <c r="B2" s="916" t="s">
        <v>204</v>
      </c>
      <c r="C2" s="916"/>
      <c r="D2" s="916"/>
      <c r="E2" s="916"/>
      <c r="F2" s="916"/>
      <c r="G2" s="916"/>
      <c r="H2" s="916"/>
      <c r="I2" s="916"/>
      <c r="J2" s="916"/>
      <c r="K2" s="326"/>
      <c r="L2" s="327"/>
    </row>
    <row r="3" spans="1:12" ht="15.75">
      <c r="B3" s="917" t="str">
        <f>'APARTADO II PRESUPUETARIOS'!B8:D8</f>
        <v>INSTITUTO TECNOLÓGICO SUPERIOR DE PEROTE</v>
      </c>
      <c r="C3" s="917"/>
      <c r="D3" s="917"/>
      <c r="E3" s="917"/>
      <c r="F3" s="917"/>
      <c r="G3" s="917"/>
      <c r="H3" s="917"/>
      <c r="I3" s="917"/>
      <c r="J3" s="917"/>
      <c r="K3" s="326"/>
      <c r="L3" s="327"/>
    </row>
    <row r="4" spans="1:12" ht="15.75">
      <c r="B4" s="917" t="s">
        <v>205</v>
      </c>
      <c r="C4" s="917"/>
      <c r="D4" s="917"/>
      <c r="E4" s="917"/>
      <c r="F4" s="917"/>
      <c r="G4" s="917"/>
      <c r="H4" s="917"/>
      <c r="I4" s="917"/>
      <c r="J4" s="917"/>
      <c r="K4" s="326"/>
      <c r="L4" s="327"/>
    </row>
    <row r="5" spans="1:12" ht="15.75">
      <c r="B5" s="918" t="str">
        <f>'7.EFE'!B4:I4</f>
        <v>Del 1 de Enero al 31 de Diciembre de 2021</v>
      </c>
      <c r="C5" s="918"/>
      <c r="D5" s="918"/>
      <c r="E5" s="918"/>
      <c r="F5" s="918"/>
      <c r="G5" s="918"/>
      <c r="H5" s="918"/>
      <c r="I5" s="918"/>
      <c r="J5" s="918"/>
      <c r="K5" s="326"/>
      <c r="L5" s="327"/>
    </row>
    <row r="6" spans="1:12" s="325" customFormat="1" ht="15.75">
      <c r="A6" s="329"/>
      <c r="B6" s="658"/>
      <c r="C6" s="658"/>
      <c r="D6" s="658"/>
      <c r="E6" s="659"/>
      <c r="F6" s="660"/>
      <c r="G6" s="660"/>
      <c r="H6" s="660"/>
      <c r="I6" s="660"/>
      <c r="J6" s="660"/>
      <c r="K6" s="326"/>
      <c r="L6" s="326"/>
    </row>
    <row r="7" spans="1:12" ht="12" customHeight="1">
      <c r="A7" s="330"/>
      <c r="B7" s="911" t="s">
        <v>206</v>
      </c>
      <c r="C7" s="911"/>
      <c r="D7" s="911"/>
      <c r="E7" s="914" t="s">
        <v>207</v>
      </c>
      <c r="F7" s="914"/>
      <c r="G7" s="914"/>
      <c r="H7" s="914"/>
      <c r="I7" s="914"/>
      <c r="J7" s="915" t="s">
        <v>208</v>
      </c>
      <c r="K7" s="326"/>
      <c r="L7" s="327"/>
    </row>
    <row r="8" spans="1:12" ht="31.5">
      <c r="A8" s="329"/>
      <c r="B8" s="912"/>
      <c r="C8" s="912"/>
      <c r="D8" s="912"/>
      <c r="E8" s="661" t="s">
        <v>209</v>
      </c>
      <c r="F8" s="662" t="s">
        <v>210</v>
      </c>
      <c r="G8" s="661" t="s">
        <v>211</v>
      </c>
      <c r="H8" s="661" t="s">
        <v>212</v>
      </c>
      <c r="I8" s="661" t="s">
        <v>213</v>
      </c>
      <c r="J8" s="915"/>
      <c r="K8" s="326"/>
      <c r="L8" s="327"/>
    </row>
    <row r="9" spans="1:12" ht="12" customHeight="1">
      <c r="A9" s="329"/>
      <c r="B9" s="913"/>
      <c r="C9" s="913"/>
      <c r="D9" s="913"/>
      <c r="E9" s="661" t="s">
        <v>214</v>
      </c>
      <c r="F9" s="661" t="s">
        <v>215</v>
      </c>
      <c r="G9" s="661" t="s">
        <v>216</v>
      </c>
      <c r="H9" s="661" t="s">
        <v>217</v>
      </c>
      <c r="I9" s="661" t="s">
        <v>218</v>
      </c>
      <c r="J9" s="663" t="s">
        <v>219</v>
      </c>
      <c r="K9" s="326"/>
      <c r="L9" s="327"/>
    </row>
    <row r="10" spans="1:12" ht="12" customHeight="1">
      <c r="A10" s="331"/>
      <c r="B10" s="332"/>
      <c r="C10" s="332"/>
      <c r="D10" s="333"/>
      <c r="E10" s="334"/>
      <c r="F10" s="335"/>
      <c r="G10" s="335"/>
      <c r="H10" s="335"/>
      <c r="I10" s="335"/>
      <c r="J10" s="336"/>
      <c r="K10" s="326"/>
      <c r="L10" s="327"/>
    </row>
    <row r="11" spans="1:12" ht="15">
      <c r="A11" s="331"/>
      <c r="B11" s="895" t="s">
        <v>5</v>
      </c>
      <c r="C11" s="895"/>
      <c r="D11" s="896"/>
      <c r="E11" s="361">
        <v>0</v>
      </c>
      <c r="F11" s="361">
        <v>0</v>
      </c>
      <c r="G11" s="362">
        <f>+E11+F11</f>
        <v>0</v>
      </c>
      <c r="H11" s="361">
        <v>0</v>
      </c>
      <c r="I11" s="361">
        <v>0</v>
      </c>
      <c r="J11" s="363">
        <f>+I11-E11</f>
        <v>0</v>
      </c>
      <c r="K11" s="326"/>
      <c r="L11" s="327"/>
    </row>
    <row r="12" spans="1:12" ht="15">
      <c r="A12" s="331"/>
      <c r="B12" s="895" t="s">
        <v>174</v>
      </c>
      <c r="C12" s="895"/>
      <c r="D12" s="896"/>
      <c r="E12" s="361">
        <v>0</v>
      </c>
      <c r="F12" s="361">
        <v>0</v>
      </c>
      <c r="G12" s="362">
        <f t="shared" ref="G12:G20" si="0">+E12+F12</f>
        <v>0</v>
      </c>
      <c r="H12" s="361">
        <v>0</v>
      </c>
      <c r="I12" s="361">
        <v>0</v>
      </c>
      <c r="J12" s="363">
        <f t="shared" ref="J12:J19" si="1">+I12-E12</f>
        <v>0</v>
      </c>
      <c r="K12" s="326"/>
      <c r="L12" s="327"/>
    </row>
    <row r="13" spans="1:12" ht="15">
      <c r="A13" s="331"/>
      <c r="B13" s="895" t="s">
        <v>9</v>
      </c>
      <c r="C13" s="895"/>
      <c r="D13" s="896"/>
      <c r="E13" s="361">
        <v>0</v>
      </c>
      <c r="F13" s="361">
        <v>0</v>
      </c>
      <c r="G13" s="362">
        <f t="shared" si="0"/>
        <v>0</v>
      </c>
      <c r="H13" s="361">
        <v>0</v>
      </c>
      <c r="I13" s="361">
        <v>0</v>
      </c>
      <c r="J13" s="363">
        <f t="shared" si="1"/>
        <v>0</v>
      </c>
      <c r="K13" s="326"/>
      <c r="L13" s="327"/>
    </row>
    <row r="14" spans="1:12" ht="15">
      <c r="A14" s="331"/>
      <c r="B14" s="895" t="s">
        <v>11</v>
      </c>
      <c r="C14" s="895"/>
      <c r="D14" s="896"/>
      <c r="E14" s="361">
        <v>0</v>
      </c>
      <c r="F14" s="361">
        <v>0</v>
      </c>
      <c r="G14" s="362">
        <f t="shared" si="0"/>
        <v>0</v>
      </c>
      <c r="H14" s="361">
        <v>0</v>
      </c>
      <c r="I14" s="361">
        <v>0</v>
      </c>
      <c r="J14" s="363">
        <f>+I14-E14</f>
        <v>0</v>
      </c>
      <c r="K14" s="326"/>
      <c r="L14" s="327"/>
    </row>
    <row r="15" spans="1:12" ht="15">
      <c r="A15" s="331"/>
      <c r="B15" s="895" t="s">
        <v>220</v>
      </c>
      <c r="C15" s="895"/>
      <c r="D15" s="896"/>
      <c r="E15" s="361">
        <v>0</v>
      </c>
      <c r="F15" s="361">
        <v>0</v>
      </c>
      <c r="G15" s="362">
        <f t="shared" si="0"/>
        <v>0</v>
      </c>
      <c r="H15" s="361">
        <v>0</v>
      </c>
      <c r="I15" s="361">
        <v>0</v>
      </c>
      <c r="J15" s="363">
        <f>+I15-E15</f>
        <v>0</v>
      </c>
      <c r="K15" s="326"/>
      <c r="L15" s="327"/>
    </row>
    <row r="16" spans="1:12" ht="15">
      <c r="A16" s="331"/>
      <c r="B16" s="895" t="s">
        <v>221</v>
      </c>
      <c r="C16" s="895"/>
      <c r="D16" s="896"/>
      <c r="E16" s="361">
        <v>0</v>
      </c>
      <c r="F16" s="361">
        <v>0</v>
      </c>
      <c r="G16" s="362">
        <f t="shared" si="0"/>
        <v>0</v>
      </c>
      <c r="H16" s="361">
        <v>0</v>
      </c>
      <c r="I16" s="361">
        <v>0</v>
      </c>
      <c r="J16" s="363">
        <f t="shared" si="1"/>
        <v>0</v>
      </c>
      <c r="K16" s="326"/>
      <c r="L16" s="327"/>
    </row>
    <row r="17" spans="1:12" ht="34.5" customHeight="1">
      <c r="A17" s="331"/>
      <c r="B17" s="895" t="s">
        <v>485</v>
      </c>
      <c r="C17" s="895"/>
      <c r="D17" s="896"/>
      <c r="E17" s="361">
        <v>5054293</v>
      </c>
      <c r="F17" s="361">
        <v>4157859</v>
      </c>
      <c r="G17" s="362">
        <f t="shared" si="0"/>
        <v>9212152</v>
      </c>
      <c r="H17" s="361">
        <v>9014718</v>
      </c>
      <c r="I17" s="361">
        <f>H17</f>
        <v>9014718</v>
      </c>
      <c r="J17" s="363">
        <f>+I17-E17</f>
        <v>3960425</v>
      </c>
      <c r="K17" s="326"/>
      <c r="L17" s="327"/>
    </row>
    <row r="18" spans="1:12" ht="55.5" customHeight="1">
      <c r="A18" s="331"/>
      <c r="B18" s="895" t="s">
        <v>486</v>
      </c>
      <c r="C18" s="895"/>
      <c r="D18" s="896"/>
      <c r="E18" s="361">
        <v>0</v>
      </c>
      <c r="F18" s="361">
        <v>0</v>
      </c>
      <c r="G18" s="362">
        <f t="shared" si="0"/>
        <v>0</v>
      </c>
      <c r="H18" s="361">
        <v>0</v>
      </c>
      <c r="I18" s="361">
        <v>0</v>
      </c>
      <c r="J18" s="363">
        <f t="shared" si="1"/>
        <v>0</v>
      </c>
      <c r="K18" s="326"/>
      <c r="L18" s="327"/>
    </row>
    <row r="19" spans="1:12" ht="30" customHeight="1">
      <c r="A19" s="337"/>
      <c r="B19" s="895" t="s">
        <v>487</v>
      </c>
      <c r="C19" s="895"/>
      <c r="D19" s="896"/>
      <c r="E19" s="361">
        <v>21451225</v>
      </c>
      <c r="F19" s="361">
        <v>27962065</v>
      </c>
      <c r="G19" s="362">
        <f t="shared" si="0"/>
        <v>49413290</v>
      </c>
      <c r="H19" s="361">
        <v>49413289</v>
      </c>
      <c r="I19" s="361">
        <v>49162726</v>
      </c>
      <c r="J19" s="363">
        <f t="shared" si="1"/>
        <v>27711501</v>
      </c>
      <c r="K19" s="326"/>
      <c r="L19" s="327"/>
    </row>
    <row r="20" spans="1:12" ht="15">
      <c r="A20" s="331"/>
      <c r="B20" s="895" t="s">
        <v>223</v>
      </c>
      <c r="C20" s="895"/>
      <c r="D20" s="896"/>
      <c r="E20" s="361">
        <v>0</v>
      </c>
      <c r="F20" s="361">
        <v>0</v>
      </c>
      <c r="G20" s="362">
        <f t="shared" si="0"/>
        <v>0</v>
      </c>
      <c r="H20" s="361">
        <v>0</v>
      </c>
      <c r="I20" s="361">
        <v>0</v>
      </c>
      <c r="J20" s="363">
        <f>+I20-E20</f>
        <v>0</v>
      </c>
      <c r="K20" s="326"/>
      <c r="L20" s="327"/>
    </row>
    <row r="21" spans="1:12" ht="12" customHeight="1">
      <c r="A21" s="331"/>
      <c r="B21" s="365"/>
      <c r="C21" s="365"/>
      <c r="D21" s="366"/>
      <c r="E21" s="367"/>
      <c r="F21" s="368"/>
      <c r="G21" s="369"/>
      <c r="H21" s="368"/>
      <c r="I21" s="368"/>
      <c r="J21" s="370"/>
      <c r="K21" s="326"/>
      <c r="L21" s="327"/>
    </row>
    <row r="22" spans="1:12" ht="15" customHeight="1">
      <c r="A22" s="329"/>
      <c r="B22" s="371"/>
      <c r="C22" s="371"/>
      <c r="D22" s="372" t="s">
        <v>224</v>
      </c>
      <c r="E22" s="373">
        <f>SUM(E11:E20)</f>
        <v>26505518</v>
      </c>
      <c r="F22" s="373">
        <f t="shared" ref="F22:I22" si="2">SUM(F11:F20)</f>
        <v>32119924</v>
      </c>
      <c r="G22" s="373">
        <f t="shared" si="2"/>
        <v>58625442</v>
      </c>
      <c r="H22" s="373">
        <f t="shared" si="2"/>
        <v>58428007</v>
      </c>
      <c r="I22" s="373">
        <f t="shared" si="2"/>
        <v>58177444</v>
      </c>
      <c r="J22" s="903">
        <f>SUM(J11:J20)</f>
        <v>31671926</v>
      </c>
      <c r="K22" s="326"/>
      <c r="L22" s="327"/>
    </row>
    <row r="23" spans="1:12" ht="15">
      <c r="A23" s="331"/>
      <c r="B23" s="374"/>
      <c r="C23" s="374"/>
      <c r="D23" s="375"/>
      <c r="E23" s="376"/>
      <c r="F23" s="376"/>
      <c r="G23" s="376"/>
      <c r="H23" s="899" t="s">
        <v>225</v>
      </c>
      <c r="I23" s="900"/>
      <c r="J23" s="904"/>
      <c r="K23" s="326"/>
      <c r="L23" s="327"/>
    </row>
    <row r="24" spans="1:12" ht="12" customHeight="1">
      <c r="A24" s="329"/>
      <c r="B24" s="329"/>
      <c r="C24" s="329"/>
      <c r="D24" s="329"/>
      <c r="E24" s="338"/>
      <c r="F24" s="338"/>
      <c r="G24" s="338"/>
      <c r="H24" s="338"/>
      <c r="I24" s="338"/>
      <c r="J24" s="338"/>
      <c r="K24" s="326"/>
      <c r="L24" s="327"/>
    </row>
    <row r="25" spans="1:12" ht="12" customHeight="1">
      <c r="A25" s="329"/>
      <c r="B25" s="905" t="s">
        <v>226</v>
      </c>
      <c r="C25" s="906"/>
      <c r="D25" s="906"/>
      <c r="E25" s="907" t="s">
        <v>207</v>
      </c>
      <c r="F25" s="907"/>
      <c r="G25" s="907"/>
      <c r="H25" s="907"/>
      <c r="I25" s="907"/>
      <c r="J25" s="908" t="s">
        <v>208</v>
      </c>
      <c r="K25" s="326"/>
      <c r="L25" s="327"/>
    </row>
    <row r="26" spans="1:12" ht="31.5">
      <c r="A26" s="329"/>
      <c r="B26" s="905"/>
      <c r="C26" s="906"/>
      <c r="D26" s="906"/>
      <c r="E26" s="358" t="s">
        <v>209</v>
      </c>
      <c r="F26" s="359" t="s">
        <v>210</v>
      </c>
      <c r="G26" s="358" t="s">
        <v>211</v>
      </c>
      <c r="H26" s="358" t="s">
        <v>212</v>
      </c>
      <c r="I26" s="358" t="s">
        <v>213</v>
      </c>
      <c r="J26" s="908"/>
      <c r="K26" s="326"/>
      <c r="L26" s="327"/>
    </row>
    <row r="27" spans="1:12" ht="12" customHeight="1">
      <c r="A27" s="329"/>
      <c r="B27" s="905"/>
      <c r="C27" s="906"/>
      <c r="D27" s="906"/>
      <c r="E27" s="358" t="s">
        <v>214</v>
      </c>
      <c r="F27" s="358" t="s">
        <v>215</v>
      </c>
      <c r="G27" s="358" t="s">
        <v>216</v>
      </c>
      <c r="H27" s="358" t="s">
        <v>217</v>
      </c>
      <c r="I27" s="358" t="s">
        <v>218</v>
      </c>
      <c r="J27" s="360" t="s">
        <v>219</v>
      </c>
      <c r="K27" s="326"/>
      <c r="L27" s="327"/>
    </row>
    <row r="28" spans="1:12" ht="29.25" customHeight="1">
      <c r="A28" s="378"/>
      <c r="B28" s="909" t="s">
        <v>488</v>
      </c>
      <c r="C28" s="909"/>
      <c r="D28" s="910"/>
      <c r="E28" s="380">
        <f>SUM(E29:E36)</f>
        <v>0</v>
      </c>
      <c r="F28" s="380">
        <f>SUM(F29:F36)</f>
        <v>0</v>
      </c>
      <c r="G28" s="373">
        <f>SUM(G29:G36)</f>
        <v>0</v>
      </c>
      <c r="H28" s="380">
        <f>SUM(H29:H36)</f>
        <v>0</v>
      </c>
      <c r="I28" s="380">
        <f t="shared" ref="I28" si="3">SUM(I29:I36)</f>
        <v>0</v>
      </c>
      <c r="J28" s="695">
        <f>SUM(J29:J36)</f>
        <v>0</v>
      </c>
      <c r="K28" s="326"/>
      <c r="L28" s="327"/>
    </row>
    <row r="29" spans="1:12" ht="15">
      <c r="A29" s="378"/>
      <c r="B29" s="364"/>
      <c r="C29" s="895" t="s">
        <v>5</v>
      </c>
      <c r="D29" s="896"/>
      <c r="E29" s="361">
        <v>0</v>
      </c>
      <c r="F29" s="361">
        <v>0</v>
      </c>
      <c r="G29" s="362">
        <f>+E29+F29</f>
        <v>0</v>
      </c>
      <c r="H29" s="361">
        <v>0</v>
      </c>
      <c r="I29" s="361">
        <v>0</v>
      </c>
      <c r="J29" s="363">
        <f>+I29-E29</f>
        <v>0</v>
      </c>
      <c r="K29" s="326"/>
      <c r="L29" s="327"/>
    </row>
    <row r="30" spans="1:12" ht="15">
      <c r="A30" s="378"/>
      <c r="B30" s="364"/>
      <c r="C30" s="895" t="s">
        <v>174</v>
      </c>
      <c r="D30" s="896"/>
      <c r="E30" s="361"/>
      <c r="F30" s="361"/>
      <c r="G30" s="362"/>
      <c r="H30" s="361"/>
      <c r="I30" s="361"/>
      <c r="J30" s="363"/>
      <c r="K30" s="326"/>
      <c r="L30" s="327"/>
    </row>
    <row r="31" spans="1:12" ht="15">
      <c r="A31" s="378"/>
      <c r="B31" s="364"/>
      <c r="C31" s="895" t="s">
        <v>9</v>
      </c>
      <c r="D31" s="896"/>
      <c r="E31" s="361">
        <v>0</v>
      </c>
      <c r="F31" s="361">
        <v>0</v>
      </c>
      <c r="G31" s="362">
        <f t="shared" ref="G31:G38" si="4">+E31+F31</f>
        <v>0</v>
      </c>
      <c r="H31" s="361">
        <v>0</v>
      </c>
      <c r="I31" s="361">
        <v>0</v>
      </c>
      <c r="J31" s="363">
        <f t="shared" ref="J31:J40" si="5">+I31-E31</f>
        <v>0</v>
      </c>
      <c r="K31" s="326"/>
      <c r="L31" s="327"/>
    </row>
    <row r="32" spans="1:12" ht="15">
      <c r="A32" s="378"/>
      <c r="B32" s="364"/>
      <c r="C32" s="895" t="s">
        <v>11</v>
      </c>
      <c r="D32" s="896"/>
      <c r="E32" s="361">
        <v>0</v>
      </c>
      <c r="F32" s="361">
        <v>0</v>
      </c>
      <c r="G32" s="362">
        <f t="shared" si="4"/>
        <v>0</v>
      </c>
      <c r="H32" s="361">
        <v>0</v>
      </c>
      <c r="I32" s="361">
        <v>0</v>
      </c>
      <c r="J32" s="363">
        <f t="shared" si="5"/>
        <v>0</v>
      </c>
      <c r="K32" s="326"/>
      <c r="L32" s="327"/>
    </row>
    <row r="33" spans="1:12" ht="15">
      <c r="A33" s="378"/>
      <c r="B33" s="364"/>
      <c r="C33" s="895" t="s">
        <v>220</v>
      </c>
      <c r="D33" s="896"/>
      <c r="E33" s="361">
        <v>0</v>
      </c>
      <c r="F33" s="361">
        <v>0</v>
      </c>
      <c r="G33" s="362">
        <f t="shared" si="4"/>
        <v>0</v>
      </c>
      <c r="H33" s="361">
        <v>0</v>
      </c>
      <c r="I33" s="361">
        <v>0</v>
      </c>
      <c r="J33" s="363">
        <f t="shared" si="5"/>
        <v>0</v>
      </c>
      <c r="K33" s="326"/>
      <c r="L33" s="327"/>
    </row>
    <row r="34" spans="1:12" ht="15">
      <c r="A34" s="378"/>
      <c r="B34" s="364"/>
      <c r="C34" s="895" t="s">
        <v>221</v>
      </c>
      <c r="D34" s="896"/>
      <c r="E34" s="361">
        <v>0</v>
      </c>
      <c r="F34" s="361">
        <v>0</v>
      </c>
      <c r="G34" s="362">
        <f>+E34+F34</f>
        <v>0</v>
      </c>
      <c r="H34" s="361">
        <v>0</v>
      </c>
      <c r="I34" s="361">
        <v>0</v>
      </c>
      <c r="J34" s="363">
        <f t="shared" si="5"/>
        <v>0</v>
      </c>
      <c r="K34" s="326"/>
      <c r="L34" s="327"/>
    </row>
    <row r="35" spans="1:12" ht="54.75" customHeight="1">
      <c r="A35" s="378"/>
      <c r="B35" s="364"/>
      <c r="C35" s="895" t="s">
        <v>486</v>
      </c>
      <c r="D35" s="896"/>
      <c r="E35" s="361">
        <v>0</v>
      </c>
      <c r="F35" s="361">
        <v>0</v>
      </c>
      <c r="G35" s="362">
        <f t="shared" si="4"/>
        <v>0</v>
      </c>
      <c r="H35" s="361">
        <v>0</v>
      </c>
      <c r="I35" s="361">
        <v>0</v>
      </c>
      <c r="J35" s="363">
        <f t="shared" si="5"/>
        <v>0</v>
      </c>
      <c r="K35" s="326"/>
      <c r="L35" s="327"/>
    </row>
    <row r="36" spans="1:12" ht="34.5" customHeight="1">
      <c r="A36" s="378"/>
      <c r="B36" s="364"/>
      <c r="C36" s="895" t="s">
        <v>487</v>
      </c>
      <c r="D36" s="896"/>
      <c r="E36" s="361">
        <v>0</v>
      </c>
      <c r="F36" s="361">
        <v>0</v>
      </c>
      <c r="G36" s="362">
        <f t="shared" si="4"/>
        <v>0</v>
      </c>
      <c r="H36" s="361">
        <v>0</v>
      </c>
      <c r="I36" s="361">
        <v>0</v>
      </c>
      <c r="J36" s="363">
        <f t="shared" si="5"/>
        <v>0</v>
      </c>
      <c r="K36" s="326"/>
      <c r="L36" s="327"/>
    </row>
    <row r="37" spans="1:12" ht="53.25" customHeight="1">
      <c r="A37" s="378"/>
      <c r="B37" s="901" t="s">
        <v>489</v>
      </c>
      <c r="C37" s="901"/>
      <c r="D37" s="902"/>
      <c r="E37" s="380">
        <f>SUM(E38:E40)</f>
        <v>26505518</v>
      </c>
      <c r="F37" s="380">
        <f t="shared" ref="F37:I37" si="6">SUM(F38:F40)</f>
        <v>32119924</v>
      </c>
      <c r="G37" s="380">
        <f t="shared" si="6"/>
        <v>58625442</v>
      </c>
      <c r="H37" s="380">
        <f t="shared" si="6"/>
        <v>58428007</v>
      </c>
      <c r="I37" s="380">
        <f t="shared" si="6"/>
        <v>58177444</v>
      </c>
      <c r="J37" s="696">
        <f>SUM(J38:J40)</f>
        <v>31671926</v>
      </c>
      <c r="K37" s="326"/>
      <c r="L37" s="327"/>
    </row>
    <row r="38" spans="1:12" ht="15">
      <c r="A38" s="378"/>
      <c r="B38" s="379"/>
      <c r="C38" s="895" t="s">
        <v>174</v>
      </c>
      <c r="D38" s="896"/>
      <c r="E38" s="361">
        <v>0</v>
      </c>
      <c r="F38" s="361">
        <v>0</v>
      </c>
      <c r="G38" s="362">
        <f t="shared" si="4"/>
        <v>0</v>
      </c>
      <c r="H38" s="361">
        <v>0</v>
      </c>
      <c r="I38" s="361">
        <v>0</v>
      </c>
      <c r="J38" s="363">
        <f t="shared" si="5"/>
        <v>0</v>
      </c>
      <c r="K38" s="326"/>
      <c r="L38" s="327"/>
    </row>
    <row r="39" spans="1:12" ht="30.75" customHeight="1">
      <c r="A39" s="378"/>
      <c r="B39" s="364"/>
      <c r="C39" s="895" t="s">
        <v>485</v>
      </c>
      <c r="D39" s="896"/>
      <c r="E39" s="361">
        <f>E17</f>
        <v>5054293</v>
      </c>
      <c r="F39" s="361">
        <f>F17</f>
        <v>4157859</v>
      </c>
      <c r="G39" s="362">
        <f>G17</f>
        <v>9212152</v>
      </c>
      <c r="H39" s="361">
        <f>H17</f>
        <v>9014718</v>
      </c>
      <c r="I39" s="361">
        <f>I17</f>
        <v>9014718</v>
      </c>
      <c r="J39" s="363">
        <f t="shared" si="5"/>
        <v>3960425</v>
      </c>
      <c r="K39" s="326"/>
      <c r="L39" s="327"/>
    </row>
    <row r="40" spans="1:12" ht="33.75" customHeight="1">
      <c r="A40" s="378"/>
      <c r="B40" s="364"/>
      <c r="C40" s="895" t="s">
        <v>487</v>
      </c>
      <c r="D40" s="896"/>
      <c r="E40" s="361">
        <f>E19</f>
        <v>21451225</v>
      </c>
      <c r="F40" s="361">
        <f>F19</f>
        <v>27962065</v>
      </c>
      <c r="G40" s="362">
        <f>G19</f>
        <v>49413290</v>
      </c>
      <c r="H40" s="361">
        <f>H19</f>
        <v>49413289</v>
      </c>
      <c r="I40" s="361">
        <f>I19</f>
        <v>49162726</v>
      </c>
      <c r="J40" s="363">
        <f t="shared" si="5"/>
        <v>27711501</v>
      </c>
      <c r="K40" s="326"/>
      <c r="L40" s="327"/>
    </row>
    <row r="41" spans="1:12" ht="18.75" customHeight="1">
      <c r="A41" s="378"/>
      <c r="B41" s="901" t="s">
        <v>227</v>
      </c>
      <c r="C41" s="901"/>
      <c r="D41" s="902"/>
      <c r="E41" s="380">
        <f t="shared" ref="E41:J41" si="7">+E42</f>
        <v>0</v>
      </c>
      <c r="F41" s="380">
        <f t="shared" si="7"/>
        <v>0</v>
      </c>
      <c r="G41" s="373">
        <f t="shared" si="7"/>
        <v>0</v>
      </c>
      <c r="H41" s="380">
        <f t="shared" si="7"/>
        <v>0</v>
      </c>
      <c r="I41" s="380">
        <f t="shared" si="7"/>
        <v>0</v>
      </c>
      <c r="J41" s="696">
        <f t="shared" si="7"/>
        <v>0</v>
      </c>
      <c r="K41" s="326"/>
      <c r="L41" s="327"/>
    </row>
    <row r="42" spans="1:12" ht="15">
      <c r="A42" s="378"/>
      <c r="B42" s="364"/>
      <c r="C42" s="895" t="s">
        <v>223</v>
      </c>
      <c r="D42" s="896"/>
      <c r="E42" s="361">
        <v>0</v>
      </c>
      <c r="F42" s="361">
        <v>0</v>
      </c>
      <c r="G42" s="362">
        <f t="shared" ref="G42" si="8">+E42+F42</f>
        <v>0</v>
      </c>
      <c r="H42" s="361">
        <v>0</v>
      </c>
      <c r="I42" s="361">
        <v>0</v>
      </c>
      <c r="J42" s="363">
        <f>+I42-E42</f>
        <v>0</v>
      </c>
      <c r="K42" s="326"/>
      <c r="L42" s="327"/>
    </row>
    <row r="43" spans="1:12" ht="15">
      <c r="A43" s="378"/>
      <c r="B43" s="382"/>
      <c r="C43" s="382"/>
      <c r="D43" s="383"/>
      <c r="E43" s="368"/>
      <c r="F43" s="368"/>
      <c r="G43" s="369"/>
      <c r="H43" s="368"/>
      <c r="I43" s="368"/>
      <c r="J43" s="370"/>
      <c r="K43" s="326"/>
      <c r="L43" s="327"/>
    </row>
    <row r="44" spans="1:12" ht="12" customHeight="1">
      <c r="A44" s="381"/>
      <c r="B44" s="384"/>
      <c r="C44" s="384"/>
      <c r="D44" s="385" t="s">
        <v>224</v>
      </c>
      <c r="E44" s="373">
        <f>E28+E37+E41</f>
        <v>26505518</v>
      </c>
      <c r="F44" s="373">
        <f t="shared" ref="F44:H44" si="9">F28+F37+F41</f>
        <v>32119924</v>
      </c>
      <c r="G44" s="373">
        <f t="shared" si="9"/>
        <v>58625442</v>
      </c>
      <c r="H44" s="373">
        <f t="shared" si="9"/>
        <v>58428007</v>
      </c>
      <c r="I44" s="373">
        <f>I28+I37+I41</f>
        <v>58177444</v>
      </c>
      <c r="J44" s="897">
        <f>+J28+J37+J41</f>
        <v>31671926</v>
      </c>
      <c r="K44" s="326"/>
      <c r="L44" s="327"/>
    </row>
    <row r="45" spans="1:12" ht="15">
      <c r="A45" s="378"/>
      <c r="B45" s="386"/>
      <c r="C45" s="386"/>
      <c r="D45" s="375"/>
      <c r="E45" s="376"/>
      <c r="F45" s="376"/>
      <c r="G45" s="376"/>
      <c r="H45" s="899" t="s">
        <v>225</v>
      </c>
      <c r="I45" s="900"/>
      <c r="J45" s="898"/>
      <c r="K45" s="326"/>
      <c r="L45" s="327"/>
    </row>
    <row r="46" spans="1:12">
      <c r="A46" s="331"/>
      <c r="B46" s="894"/>
      <c r="C46" s="894"/>
      <c r="D46" s="894"/>
      <c r="E46" s="894"/>
      <c r="F46" s="894"/>
      <c r="G46" s="894"/>
      <c r="H46" s="894"/>
      <c r="I46" s="894"/>
      <c r="J46" s="894"/>
      <c r="K46" s="326"/>
      <c r="L46" s="327"/>
    </row>
    <row r="47" spans="1:12">
      <c r="B47" s="325"/>
      <c r="C47" s="325"/>
      <c r="D47" s="325"/>
      <c r="E47" s="325"/>
      <c r="F47" s="325"/>
      <c r="G47" s="325"/>
      <c r="H47" s="325"/>
      <c r="I47" s="325"/>
      <c r="J47" s="325"/>
    </row>
    <row r="48" spans="1:12">
      <c r="B48" s="325"/>
      <c r="C48" s="325"/>
      <c r="D48" s="325"/>
      <c r="E48" s="325"/>
      <c r="F48" s="325"/>
      <c r="G48" s="325"/>
      <c r="H48" s="325"/>
      <c r="I48" s="325"/>
      <c r="J48" s="325"/>
    </row>
  </sheetData>
  <sheetProtection formatCells="0"/>
  <mergeCells count="41">
    <mergeCell ref="B7:D9"/>
    <mergeCell ref="E7:I7"/>
    <mergeCell ref="J7:J8"/>
    <mergeCell ref="B2:J2"/>
    <mergeCell ref="B3:J3"/>
    <mergeCell ref="B4:J4"/>
    <mergeCell ref="B5:J5"/>
    <mergeCell ref="B18:D18"/>
    <mergeCell ref="B11:D11"/>
    <mergeCell ref="B12:D12"/>
    <mergeCell ref="B13:D13"/>
    <mergeCell ref="B14:D14"/>
    <mergeCell ref="B15:D15"/>
    <mergeCell ref="B16:D16"/>
    <mergeCell ref="B17:D17"/>
    <mergeCell ref="C32:D32"/>
    <mergeCell ref="C33:D33"/>
    <mergeCell ref="C34:D34"/>
    <mergeCell ref="B28:D28"/>
    <mergeCell ref="C30:D30"/>
    <mergeCell ref="B25:D27"/>
    <mergeCell ref="E25:I25"/>
    <mergeCell ref="J25:J26"/>
    <mergeCell ref="C29:D29"/>
    <mergeCell ref="C31:D31"/>
    <mergeCell ref="B1:J1"/>
    <mergeCell ref="B46:J46"/>
    <mergeCell ref="C36:D36"/>
    <mergeCell ref="C38:D38"/>
    <mergeCell ref="C39:D39"/>
    <mergeCell ref="C40:D40"/>
    <mergeCell ref="C42:D42"/>
    <mergeCell ref="J44:J45"/>
    <mergeCell ref="H45:I45"/>
    <mergeCell ref="B37:D37"/>
    <mergeCell ref="B41:D41"/>
    <mergeCell ref="C35:D35"/>
    <mergeCell ref="B19:D19"/>
    <mergeCell ref="B20:D20"/>
    <mergeCell ref="J22:J23"/>
    <mergeCell ref="H23:I23"/>
  </mergeCells>
  <pageMargins left="1.1417322834645669" right="0.47244094488188981" top="0.51181102362204722" bottom="0.51181102362204722" header="0.31496062992125984" footer="0.31496062992125984"/>
  <pageSetup scale="5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workbookViewId="0">
      <selection activeCell="E22" sqref="E22:I22"/>
    </sheetView>
  </sheetViews>
  <sheetFormatPr baseColWidth="10" defaultRowHeight="15"/>
  <cols>
    <col min="1" max="1" width="2.28515625" style="387" customWidth="1"/>
    <col min="2" max="2" width="3.28515625" style="396" customWidth="1"/>
    <col min="3" max="3" width="60.5703125" style="396" customWidth="1"/>
    <col min="4" max="9" width="16.7109375" style="396" customWidth="1"/>
    <col min="10" max="10" width="2.7109375" style="387" customWidth="1"/>
    <col min="11" max="11" width="10.85546875" style="394" customWidth="1"/>
    <col min="12" max="16384" width="11.42578125" style="394"/>
  </cols>
  <sheetData>
    <row r="1" spans="1:11" s="387" customFormat="1" ht="15.75">
      <c r="B1" s="919" t="str">
        <f>II.1EAI!B1</f>
        <v>CUARTO INFORME TRIMESTRAL DEL GASTO PÚBLICO 2021</v>
      </c>
      <c r="C1" s="919"/>
      <c r="D1" s="919"/>
      <c r="E1" s="919"/>
      <c r="F1" s="919"/>
      <c r="G1" s="919"/>
      <c r="H1" s="919"/>
      <c r="I1" s="919"/>
    </row>
    <row r="2" spans="1:11" s="391" customFormat="1" ht="15.75">
      <c r="A2" s="388"/>
      <c r="B2" s="916" t="s">
        <v>204</v>
      </c>
      <c r="C2" s="916"/>
      <c r="D2" s="916"/>
      <c r="E2" s="916"/>
      <c r="F2" s="916"/>
      <c r="G2" s="916"/>
      <c r="H2" s="916"/>
      <c r="I2" s="916"/>
      <c r="J2" s="389"/>
      <c r="K2" s="390"/>
    </row>
    <row r="3" spans="1:11" s="391" customFormat="1" ht="15.75">
      <c r="A3" s="388"/>
      <c r="B3" s="917" t="str">
        <f>II.1EAI!B3</f>
        <v>INSTITUTO TECNOLÓGICO SUPERIOR DE PEROTE</v>
      </c>
      <c r="C3" s="917"/>
      <c r="D3" s="917"/>
      <c r="E3" s="917"/>
      <c r="F3" s="917"/>
      <c r="G3" s="917"/>
      <c r="H3" s="917"/>
      <c r="I3" s="917"/>
      <c r="J3" s="389"/>
      <c r="K3" s="390"/>
    </row>
    <row r="4" spans="1:11" s="391" customFormat="1" ht="15.75">
      <c r="A4" s="388"/>
      <c r="B4" s="917" t="s">
        <v>228</v>
      </c>
      <c r="C4" s="917"/>
      <c r="D4" s="917"/>
      <c r="E4" s="917"/>
      <c r="F4" s="917"/>
      <c r="G4" s="917"/>
      <c r="H4" s="917"/>
      <c r="I4" s="917"/>
      <c r="J4" s="389"/>
      <c r="K4" s="390"/>
    </row>
    <row r="5" spans="1:11" s="391" customFormat="1" ht="15.75">
      <c r="A5" s="388"/>
      <c r="B5" s="917" t="s">
        <v>229</v>
      </c>
      <c r="C5" s="917"/>
      <c r="D5" s="917"/>
      <c r="E5" s="917"/>
      <c r="F5" s="917"/>
      <c r="G5" s="917"/>
      <c r="H5" s="917"/>
      <c r="I5" s="917"/>
      <c r="J5" s="389"/>
      <c r="K5" s="390"/>
    </row>
    <row r="6" spans="1:11" s="391" customFormat="1" ht="15.75">
      <c r="A6" s="388"/>
      <c r="B6" s="918" t="str">
        <f>II.1EAI!B5</f>
        <v>Del 1 de Enero al 31 de Diciembre de 2021</v>
      </c>
      <c r="C6" s="918"/>
      <c r="D6" s="918"/>
      <c r="E6" s="918"/>
      <c r="F6" s="918"/>
      <c r="G6" s="918"/>
      <c r="H6" s="918"/>
      <c r="I6" s="918"/>
      <c r="J6" s="389"/>
      <c r="K6" s="390"/>
    </row>
    <row r="7" spans="1:11" s="387" customFormat="1" ht="15.75">
      <c r="B7" s="664"/>
      <c r="C7" s="664"/>
      <c r="D7" s="664"/>
      <c r="E7" s="664"/>
      <c r="F7" s="664"/>
      <c r="G7" s="664"/>
      <c r="H7" s="664"/>
      <c r="I7" s="664"/>
      <c r="J7" s="392"/>
      <c r="K7" s="392"/>
    </row>
    <row r="8" spans="1:11" ht="15.75">
      <c r="B8" s="920" t="s">
        <v>0</v>
      </c>
      <c r="C8" s="921"/>
      <c r="D8" s="922" t="s">
        <v>230</v>
      </c>
      <c r="E8" s="922"/>
      <c r="F8" s="922"/>
      <c r="G8" s="922"/>
      <c r="H8" s="922"/>
      <c r="I8" s="923" t="s">
        <v>231</v>
      </c>
      <c r="J8" s="392"/>
      <c r="K8" s="393"/>
    </row>
    <row r="9" spans="1:11" ht="31.5">
      <c r="B9" s="920"/>
      <c r="C9" s="921"/>
      <c r="D9" s="665" t="s">
        <v>232</v>
      </c>
      <c r="E9" s="665" t="s">
        <v>233</v>
      </c>
      <c r="F9" s="665" t="s">
        <v>211</v>
      </c>
      <c r="G9" s="665" t="s">
        <v>212</v>
      </c>
      <c r="H9" s="665" t="s">
        <v>234</v>
      </c>
      <c r="I9" s="923"/>
      <c r="J9" s="392"/>
      <c r="K9" s="393"/>
    </row>
    <row r="10" spans="1:11" ht="15.75">
      <c r="B10" s="920"/>
      <c r="C10" s="921"/>
      <c r="D10" s="665">
        <v>1</v>
      </c>
      <c r="E10" s="665">
        <v>2</v>
      </c>
      <c r="F10" s="665" t="s">
        <v>235</v>
      </c>
      <c r="G10" s="665">
        <v>4</v>
      </c>
      <c r="H10" s="665">
        <v>5</v>
      </c>
      <c r="I10" s="666" t="s">
        <v>236</v>
      </c>
      <c r="J10" s="392"/>
      <c r="K10" s="393"/>
    </row>
    <row r="11" spans="1:11">
      <c r="B11" s="438"/>
      <c r="C11" s="439"/>
      <c r="D11" s="440"/>
      <c r="E11" s="440"/>
      <c r="F11" s="440"/>
      <c r="G11" s="440"/>
      <c r="H11" s="440"/>
      <c r="I11" s="441"/>
      <c r="J11" s="392"/>
      <c r="K11" s="393"/>
    </row>
    <row r="12" spans="1:11">
      <c r="B12" s="442"/>
      <c r="C12" s="443" t="s">
        <v>237</v>
      </c>
      <c r="D12" s="444">
        <v>26505518</v>
      </c>
      <c r="E12" s="444">
        <v>32119924</v>
      </c>
      <c r="F12" s="445">
        <f>D12+E12</f>
        <v>58625442</v>
      </c>
      <c r="G12" s="444">
        <v>58428008</v>
      </c>
      <c r="H12" s="444">
        <v>56011764</v>
      </c>
      <c r="I12" s="446">
        <f>+F12-G12</f>
        <v>197434</v>
      </c>
      <c r="J12" s="392"/>
      <c r="K12" s="393"/>
    </row>
    <row r="13" spans="1:11" hidden="1">
      <c r="B13" s="442"/>
      <c r="C13" s="443" t="s">
        <v>238</v>
      </c>
      <c r="D13" s="444"/>
      <c r="E13" s="444"/>
      <c r="F13" s="444">
        <f t="shared" ref="F13:F20" si="0">+D13+E13</f>
        <v>0</v>
      </c>
      <c r="G13" s="444"/>
      <c r="H13" s="444"/>
      <c r="I13" s="447">
        <f t="shared" ref="I13:I20" si="1">+F13-G13</f>
        <v>0</v>
      </c>
      <c r="J13" s="392"/>
      <c r="K13" s="393"/>
    </row>
    <row r="14" spans="1:11" hidden="1">
      <c r="B14" s="442"/>
      <c r="C14" s="443" t="s">
        <v>239</v>
      </c>
      <c r="D14" s="444"/>
      <c r="E14" s="444"/>
      <c r="F14" s="444">
        <f t="shared" si="0"/>
        <v>0</v>
      </c>
      <c r="G14" s="444"/>
      <c r="H14" s="444"/>
      <c r="I14" s="447">
        <f t="shared" si="1"/>
        <v>0</v>
      </c>
      <c r="J14" s="392"/>
      <c r="K14" s="393"/>
    </row>
    <row r="15" spans="1:11" hidden="1">
      <c r="B15" s="442"/>
      <c r="C15" s="443" t="s">
        <v>240</v>
      </c>
      <c r="D15" s="444"/>
      <c r="E15" s="444"/>
      <c r="F15" s="444">
        <f t="shared" si="0"/>
        <v>0</v>
      </c>
      <c r="G15" s="444"/>
      <c r="H15" s="444"/>
      <c r="I15" s="447">
        <f t="shared" si="1"/>
        <v>0</v>
      </c>
      <c r="J15" s="392"/>
      <c r="K15" s="393"/>
    </row>
    <row r="16" spans="1:11" hidden="1">
      <c r="B16" s="442"/>
      <c r="C16" s="443" t="s">
        <v>241</v>
      </c>
      <c r="D16" s="444"/>
      <c r="E16" s="444"/>
      <c r="F16" s="444">
        <f t="shared" si="0"/>
        <v>0</v>
      </c>
      <c r="G16" s="444"/>
      <c r="H16" s="444"/>
      <c r="I16" s="447">
        <f t="shared" si="1"/>
        <v>0</v>
      </c>
      <c r="J16" s="392"/>
      <c r="K16" s="393"/>
    </row>
    <row r="17" spans="1:11" hidden="1">
      <c r="B17" s="442"/>
      <c r="C17" s="443" t="s">
        <v>242</v>
      </c>
      <c r="D17" s="444"/>
      <c r="E17" s="444"/>
      <c r="F17" s="444">
        <f t="shared" si="0"/>
        <v>0</v>
      </c>
      <c r="G17" s="444"/>
      <c r="H17" s="444"/>
      <c r="I17" s="447">
        <f t="shared" si="1"/>
        <v>0</v>
      </c>
      <c r="J17" s="392"/>
      <c r="K17" s="393"/>
    </row>
    <row r="18" spans="1:11" hidden="1">
      <c r="B18" s="442"/>
      <c r="C18" s="443" t="s">
        <v>243</v>
      </c>
      <c r="D18" s="444"/>
      <c r="E18" s="444"/>
      <c r="F18" s="444">
        <f t="shared" si="0"/>
        <v>0</v>
      </c>
      <c r="G18" s="444"/>
      <c r="H18" s="444"/>
      <c r="I18" s="447">
        <f t="shared" si="1"/>
        <v>0</v>
      </c>
      <c r="J18" s="392"/>
      <c r="K18" s="393"/>
    </row>
    <row r="19" spans="1:11" hidden="1">
      <c r="B19" s="442"/>
      <c r="C19" s="443" t="s">
        <v>244</v>
      </c>
      <c r="D19" s="444"/>
      <c r="E19" s="444"/>
      <c r="F19" s="444">
        <f t="shared" si="0"/>
        <v>0</v>
      </c>
      <c r="G19" s="444"/>
      <c r="H19" s="444"/>
      <c r="I19" s="447">
        <f t="shared" si="1"/>
        <v>0</v>
      </c>
      <c r="J19" s="392"/>
      <c r="K19" s="393"/>
    </row>
    <row r="20" spans="1:11" hidden="1">
      <c r="B20" s="442"/>
      <c r="C20" s="443" t="s">
        <v>245</v>
      </c>
      <c r="D20" s="444"/>
      <c r="E20" s="444"/>
      <c r="F20" s="444">
        <f t="shared" si="0"/>
        <v>0</v>
      </c>
      <c r="G20" s="444"/>
      <c r="H20" s="444"/>
      <c r="I20" s="447">
        <f t="shared" si="1"/>
        <v>0</v>
      </c>
      <c r="J20" s="392"/>
      <c r="K20" s="393"/>
    </row>
    <row r="21" spans="1:11">
      <c r="B21" s="448"/>
      <c r="C21" s="449"/>
      <c r="D21" s="450"/>
      <c r="E21" s="450"/>
      <c r="F21" s="450"/>
      <c r="G21" s="450"/>
      <c r="H21" s="450"/>
      <c r="I21" s="451"/>
      <c r="J21" s="392"/>
      <c r="K21" s="393"/>
    </row>
    <row r="22" spans="1:11" s="345" customFormat="1">
      <c r="A22" s="342"/>
      <c r="B22" s="452"/>
      <c r="C22" s="453" t="s">
        <v>246</v>
      </c>
      <c r="D22" s="454">
        <f t="shared" ref="D22:I22" si="2">SUM(D12:D20)</f>
        <v>26505518</v>
      </c>
      <c r="E22" s="454">
        <f t="shared" si="2"/>
        <v>32119924</v>
      </c>
      <c r="F22" s="454">
        <f t="shared" si="2"/>
        <v>58625442</v>
      </c>
      <c r="G22" s="454">
        <f t="shared" si="2"/>
        <v>58428008</v>
      </c>
      <c r="H22" s="454">
        <f t="shared" si="2"/>
        <v>56011764</v>
      </c>
      <c r="I22" s="455">
        <f t="shared" si="2"/>
        <v>197434</v>
      </c>
      <c r="J22" s="343"/>
      <c r="K22" s="344"/>
    </row>
    <row r="23" spans="1:11">
      <c r="B23" s="395"/>
      <c r="C23" s="395"/>
      <c r="D23" s="395"/>
      <c r="E23" s="395"/>
      <c r="F23" s="395" t="str">
        <f>IF(F22=II.1EAI!G44," ","NO CUADRA VS MODIFICADO INGRESOS")</f>
        <v xml:space="preserve"> </v>
      </c>
      <c r="G23" s="395"/>
      <c r="H23" s="395"/>
      <c r="I23" s="395"/>
    </row>
    <row r="24" spans="1:11">
      <c r="B24" s="395"/>
      <c r="C24" s="395"/>
      <c r="D24" s="395"/>
      <c r="E24" s="395"/>
      <c r="F24" s="395"/>
      <c r="G24" s="395"/>
      <c r="H24" s="395"/>
      <c r="I24" s="395"/>
    </row>
    <row r="25" spans="1:11">
      <c r="B25" s="395"/>
      <c r="C25" s="395"/>
      <c r="D25" s="395"/>
      <c r="E25" s="395"/>
      <c r="F25" s="395"/>
      <c r="G25" s="395"/>
      <c r="H25" s="395"/>
      <c r="I25" s="395"/>
    </row>
  </sheetData>
  <sheetProtection formatCells="0"/>
  <mergeCells count="9">
    <mergeCell ref="B1:I1"/>
    <mergeCell ref="B8:C10"/>
    <mergeCell ref="D8:H8"/>
    <mergeCell ref="I8:I9"/>
    <mergeCell ref="B2:I2"/>
    <mergeCell ref="B3:I3"/>
    <mergeCell ref="B4:I4"/>
    <mergeCell ref="B5:I5"/>
    <mergeCell ref="B6:I6"/>
  </mergeCells>
  <pageMargins left="0.71" right="0.53" top="0.75" bottom="0.75" header="0.3" footer="0.3"/>
  <pageSetup scale="6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zoomScaleNormal="100" workbookViewId="0">
      <selection activeCell="E87" sqref="E87:K88"/>
    </sheetView>
  </sheetViews>
  <sheetFormatPr baseColWidth="10" defaultRowHeight="15"/>
  <cols>
    <col min="1" max="1" width="2.7109375" style="387" customWidth="1"/>
    <col min="2" max="2" width="4.5703125" style="396" customWidth="1"/>
    <col min="3" max="3" width="57.28515625" style="396" customWidth="1"/>
    <col min="4" max="9" width="15.5703125" style="396" customWidth="1"/>
    <col min="10" max="10" width="3.7109375" style="392" customWidth="1"/>
    <col min="11" max="11" width="11.42578125" style="391"/>
    <col min="12" max="16384" width="11.42578125" style="394"/>
  </cols>
  <sheetData>
    <row r="1" spans="1:11" ht="15.75">
      <c r="B1" s="926" t="str">
        <f>II.2CAdmon!B1</f>
        <v>CUARTO INFORME TRIMESTRAL DEL GASTO PÚBLICO 2021</v>
      </c>
      <c r="C1" s="926"/>
      <c r="D1" s="926"/>
      <c r="E1" s="926"/>
      <c r="F1" s="926"/>
      <c r="G1" s="926"/>
      <c r="H1" s="926"/>
      <c r="I1" s="926"/>
    </row>
    <row r="2" spans="1:11" s="391" customFormat="1" ht="15.75">
      <c r="A2" s="389"/>
      <c r="B2" s="916" t="s">
        <v>204</v>
      </c>
      <c r="C2" s="916"/>
      <c r="D2" s="916"/>
      <c r="E2" s="916"/>
      <c r="F2" s="916"/>
      <c r="G2" s="916"/>
      <c r="H2" s="916"/>
      <c r="I2" s="924"/>
      <c r="J2" s="389"/>
    </row>
    <row r="3" spans="1:11" s="391" customFormat="1" ht="15.75">
      <c r="A3" s="389"/>
      <c r="B3" s="917" t="str">
        <f>II.2CAdmon!B3</f>
        <v>INSTITUTO TECNOLÓGICO SUPERIOR DE PEROTE</v>
      </c>
      <c r="C3" s="917"/>
      <c r="D3" s="917"/>
      <c r="E3" s="917"/>
      <c r="F3" s="917"/>
      <c r="G3" s="917"/>
      <c r="H3" s="917"/>
      <c r="I3" s="925"/>
      <c r="J3" s="389"/>
    </row>
    <row r="4" spans="1:11" s="391" customFormat="1" ht="15.75">
      <c r="A4" s="389"/>
      <c r="B4" s="917" t="s">
        <v>228</v>
      </c>
      <c r="C4" s="917"/>
      <c r="D4" s="917"/>
      <c r="E4" s="917"/>
      <c r="F4" s="917"/>
      <c r="G4" s="917"/>
      <c r="H4" s="917"/>
      <c r="I4" s="925"/>
      <c r="J4" s="389"/>
    </row>
    <row r="5" spans="1:11" s="391" customFormat="1" ht="15.75">
      <c r="A5" s="389"/>
      <c r="B5" s="917" t="s">
        <v>247</v>
      </c>
      <c r="C5" s="917"/>
      <c r="D5" s="917"/>
      <c r="E5" s="917"/>
      <c r="F5" s="917"/>
      <c r="G5" s="917"/>
      <c r="H5" s="917"/>
      <c r="I5" s="925"/>
      <c r="J5" s="389"/>
    </row>
    <row r="6" spans="1:11" s="391" customFormat="1" ht="15.75">
      <c r="A6" s="389"/>
      <c r="B6" s="918" t="str">
        <f>II.2CAdmon!B6</f>
        <v>Del 1 de Enero al 31 de Diciembre de 2021</v>
      </c>
      <c r="C6" s="918"/>
      <c r="D6" s="918"/>
      <c r="E6" s="918"/>
      <c r="F6" s="918"/>
      <c r="G6" s="918"/>
      <c r="H6" s="918"/>
      <c r="I6" s="928"/>
      <c r="J6" s="389"/>
    </row>
    <row r="7" spans="1:11" s="388" customFormat="1" ht="6.75" customHeight="1">
      <c r="A7" s="389"/>
      <c r="B7" s="659"/>
      <c r="C7" s="659"/>
      <c r="D7" s="659"/>
      <c r="E7" s="659"/>
      <c r="F7" s="659"/>
      <c r="G7" s="659"/>
      <c r="H7" s="659"/>
      <c r="I7" s="659"/>
      <c r="J7" s="389"/>
    </row>
    <row r="8" spans="1:11" s="391" customFormat="1" ht="15.75">
      <c r="A8" s="389"/>
      <c r="B8" s="920" t="s">
        <v>0</v>
      </c>
      <c r="C8" s="921"/>
      <c r="D8" s="922" t="s">
        <v>230</v>
      </c>
      <c r="E8" s="922"/>
      <c r="F8" s="922"/>
      <c r="G8" s="922"/>
      <c r="H8" s="922"/>
      <c r="I8" s="923" t="s">
        <v>231</v>
      </c>
      <c r="J8" s="389"/>
    </row>
    <row r="9" spans="1:11" s="391" customFormat="1" ht="31.5">
      <c r="A9" s="389"/>
      <c r="B9" s="920"/>
      <c r="C9" s="921"/>
      <c r="D9" s="665" t="s">
        <v>232</v>
      </c>
      <c r="E9" s="665" t="s">
        <v>233</v>
      </c>
      <c r="F9" s="665" t="s">
        <v>211</v>
      </c>
      <c r="G9" s="665" t="s">
        <v>212</v>
      </c>
      <c r="H9" s="665" t="s">
        <v>234</v>
      </c>
      <c r="I9" s="923"/>
      <c r="J9" s="389"/>
      <c r="K9" s="391" t="s">
        <v>248</v>
      </c>
    </row>
    <row r="10" spans="1:11" s="391" customFormat="1" ht="11.25" customHeight="1">
      <c r="A10" s="389"/>
      <c r="B10" s="920"/>
      <c r="C10" s="921"/>
      <c r="D10" s="665">
        <v>1</v>
      </c>
      <c r="E10" s="665">
        <v>2</v>
      </c>
      <c r="F10" s="665" t="s">
        <v>235</v>
      </c>
      <c r="G10" s="665">
        <v>4</v>
      </c>
      <c r="H10" s="665">
        <v>5</v>
      </c>
      <c r="I10" s="666" t="s">
        <v>236</v>
      </c>
      <c r="J10" s="389"/>
    </row>
    <row r="11" spans="1:11">
      <c r="A11" s="392"/>
      <c r="B11" s="927" t="s">
        <v>167</v>
      </c>
      <c r="C11" s="927"/>
      <c r="D11" s="457">
        <f>SUM(D12:D18)</f>
        <v>14429871</v>
      </c>
      <c r="E11" s="457">
        <f>SUM(E12:E18)</f>
        <v>31031940</v>
      </c>
      <c r="F11" s="457">
        <f>+D11+E11</f>
        <v>45461811</v>
      </c>
      <c r="G11" s="457">
        <f t="shared" ref="G11:H11" si="0">SUM(G12:G18)</f>
        <v>45461811</v>
      </c>
      <c r="H11" s="457">
        <f t="shared" si="0"/>
        <v>44656421</v>
      </c>
      <c r="I11" s="458">
        <f>+F11-G11</f>
        <v>0</v>
      </c>
    </row>
    <row r="12" spans="1:11">
      <c r="A12" s="392"/>
      <c r="B12" s="459"/>
      <c r="C12" s="460" t="s">
        <v>249</v>
      </c>
      <c r="D12" s="461">
        <v>12061907</v>
      </c>
      <c r="E12" s="461">
        <v>14883840</v>
      </c>
      <c r="F12" s="462">
        <f t="shared" ref="F12:F75" si="1">+D12+E12</f>
        <v>26945747</v>
      </c>
      <c r="G12" s="461">
        <v>26945747</v>
      </c>
      <c r="H12" s="461">
        <f>G12</f>
        <v>26945747</v>
      </c>
      <c r="I12" s="463">
        <f t="shared" ref="I12:I75" si="2">+F12-G12</f>
        <v>0</v>
      </c>
      <c r="K12" s="391">
        <v>11</v>
      </c>
    </row>
    <row r="13" spans="1:11">
      <c r="A13" s="392"/>
      <c r="B13" s="459"/>
      <c r="C13" s="460" t="s">
        <v>250</v>
      </c>
      <c r="D13" s="461">
        <v>0</v>
      </c>
      <c r="E13" s="461">
        <v>0</v>
      </c>
      <c r="F13" s="462">
        <f t="shared" si="1"/>
        <v>0</v>
      </c>
      <c r="G13" s="461">
        <v>0</v>
      </c>
      <c r="H13" s="461">
        <f t="shared" ref="H13:H18" si="3">G13</f>
        <v>0</v>
      </c>
      <c r="I13" s="463">
        <f t="shared" si="2"/>
        <v>0</v>
      </c>
      <c r="K13" s="391">
        <v>12</v>
      </c>
    </row>
    <row r="14" spans="1:11">
      <c r="A14" s="392"/>
      <c r="B14" s="459"/>
      <c r="C14" s="460" t="s">
        <v>251</v>
      </c>
      <c r="D14" s="461">
        <v>734793</v>
      </c>
      <c r="E14" s="461">
        <v>3835878</v>
      </c>
      <c r="F14" s="462">
        <f t="shared" si="1"/>
        <v>4570671</v>
      </c>
      <c r="G14" s="461">
        <v>4570671</v>
      </c>
      <c r="H14" s="461">
        <f t="shared" si="3"/>
        <v>4570671</v>
      </c>
      <c r="I14" s="463">
        <f t="shared" si="2"/>
        <v>0</v>
      </c>
      <c r="K14" s="391">
        <v>13</v>
      </c>
    </row>
    <row r="15" spans="1:11">
      <c r="A15" s="392"/>
      <c r="B15" s="459"/>
      <c r="C15" s="460" t="s">
        <v>252</v>
      </c>
      <c r="D15" s="461">
        <v>1013303</v>
      </c>
      <c r="E15" s="461">
        <v>5324036</v>
      </c>
      <c r="F15" s="462">
        <f t="shared" si="1"/>
        <v>6337339</v>
      </c>
      <c r="G15" s="461">
        <v>6337339</v>
      </c>
      <c r="H15" s="461">
        <v>5531949</v>
      </c>
      <c r="I15" s="463">
        <f t="shared" si="2"/>
        <v>0</v>
      </c>
      <c r="K15" s="391">
        <f>K14+1</f>
        <v>14</v>
      </c>
    </row>
    <row r="16" spans="1:11">
      <c r="A16" s="392"/>
      <c r="B16" s="459"/>
      <c r="C16" s="460" t="s">
        <v>253</v>
      </c>
      <c r="D16" s="461">
        <v>415870</v>
      </c>
      <c r="E16" s="461">
        <v>2972926</v>
      </c>
      <c r="F16" s="462">
        <f t="shared" si="1"/>
        <v>3388796</v>
      </c>
      <c r="G16" s="461">
        <v>3388796</v>
      </c>
      <c r="H16" s="461">
        <f t="shared" si="3"/>
        <v>3388796</v>
      </c>
      <c r="I16" s="463">
        <f t="shared" si="2"/>
        <v>0</v>
      </c>
      <c r="K16" s="391">
        <f t="shared" ref="K16:K18" si="4">K15+1</f>
        <v>15</v>
      </c>
    </row>
    <row r="17" spans="1:11">
      <c r="A17" s="392"/>
      <c r="B17" s="459"/>
      <c r="C17" s="460" t="s">
        <v>254</v>
      </c>
      <c r="D17" s="461">
        <v>0</v>
      </c>
      <c r="E17" s="461">
        <v>0</v>
      </c>
      <c r="F17" s="462">
        <f t="shared" si="1"/>
        <v>0</v>
      </c>
      <c r="G17" s="461">
        <v>0</v>
      </c>
      <c r="H17" s="461">
        <f t="shared" si="3"/>
        <v>0</v>
      </c>
      <c r="I17" s="463">
        <f t="shared" si="2"/>
        <v>0</v>
      </c>
      <c r="K17" s="391">
        <f t="shared" si="4"/>
        <v>16</v>
      </c>
    </row>
    <row r="18" spans="1:11">
      <c r="A18" s="392"/>
      <c r="B18" s="459"/>
      <c r="C18" s="460" t="s">
        <v>255</v>
      </c>
      <c r="D18" s="461">
        <v>203998</v>
      </c>
      <c r="E18" s="461">
        <v>4015260</v>
      </c>
      <c r="F18" s="462">
        <f t="shared" si="1"/>
        <v>4219258</v>
      </c>
      <c r="G18" s="461">
        <v>4219258</v>
      </c>
      <c r="H18" s="461">
        <f t="shared" si="3"/>
        <v>4219258</v>
      </c>
      <c r="I18" s="463">
        <f t="shared" si="2"/>
        <v>0</v>
      </c>
      <c r="K18" s="391">
        <f t="shared" si="4"/>
        <v>17</v>
      </c>
    </row>
    <row r="19" spans="1:11">
      <c r="A19" s="392"/>
      <c r="B19" s="927" t="s">
        <v>8</v>
      </c>
      <c r="C19" s="927"/>
      <c r="D19" s="457">
        <f>SUM(D20:D28)</f>
        <v>6902658</v>
      </c>
      <c r="E19" s="457">
        <f>SUM(E20:E28)</f>
        <v>-2315489</v>
      </c>
      <c r="F19" s="457">
        <f t="shared" si="1"/>
        <v>4587169</v>
      </c>
      <c r="G19" s="457">
        <f t="shared" ref="G19:H19" si="5">SUM(G20:G28)</f>
        <v>4587169</v>
      </c>
      <c r="H19" s="457">
        <f t="shared" si="5"/>
        <v>4587169</v>
      </c>
      <c r="I19" s="458">
        <f t="shared" si="2"/>
        <v>0</v>
      </c>
    </row>
    <row r="20" spans="1:11" ht="30">
      <c r="A20" s="392"/>
      <c r="B20" s="459"/>
      <c r="C20" s="460" t="s">
        <v>256</v>
      </c>
      <c r="D20" s="461">
        <v>4459589</v>
      </c>
      <c r="E20" s="461">
        <v>-3415664</v>
      </c>
      <c r="F20" s="462">
        <f t="shared" si="1"/>
        <v>1043925</v>
      </c>
      <c r="G20" s="461">
        <v>1043925</v>
      </c>
      <c r="H20" s="461">
        <f>G20</f>
        <v>1043925</v>
      </c>
      <c r="I20" s="463">
        <f t="shared" si="2"/>
        <v>0</v>
      </c>
      <c r="K20" s="391">
        <v>21</v>
      </c>
    </row>
    <row r="21" spans="1:11">
      <c r="A21" s="392"/>
      <c r="B21" s="459"/>
      <c r="C21" s="460" t="s">
        <v>257</v>
      </c>
      <c r="D21" s="461">
        <v>56585</v>
      </c>
      <c r="E21" s="461">
        <v>-49187</v>
      </c>
      <c r="F21" s="462">
        <f t="shared" si="1"/>
        <v>7398</v>
      </c>
      <c r="G21" s="461">
        <v>7398</v>
      </c>
      <c r="H21" s="461">
        <f t="shared" ref="H21:H28" si="6">G21</f>
        <v>7398</v>
      </c>
      <c r="I21" s="463">
        <f t="shared" si="2"/>
        <v>0</v>
      </c>
      <c r="K21" s="391">
        <v>22</v>
      </c>
    </row>
    <row r="22" spans="1:11" ht="21" customHeight="1">
      <c r="A22" s="392"/>
      <c r="B22" s="459"/>
      <c r="C22" s="460" t="s">
        <v>258</v>
      </c>
      <c r="D22" s="461">
        <v>0</v>
      </c>
      <c r="E22" s="461">
        <v>0</v>
      </c>
      <c r="F22" s="462">
        <f t="shared" si="1"/>
        <v>0</v>
      </c>
      <c r="G22" s="461">
        <v>0</v>
      </c>
      <c r="H22" s="461">
        <f t="shared" si="6"/>
        <v>0</v>
      </c>
      <c r="I22" s="463">
        <f t="shared" si="2"/>
        <v>0</v>
      </c>
      <c r="K22" s="391">
        <v>23</v>
      </c>
    </row>
    <row r="23" spans="1:11">
      <c r="A23" s="392"/>
      <c r="B23" s="459"/>
      <c r="C23" s="460" t="s">
        <v>259</v>
      </c>
      <c r="D23" s="461">
        <v>569262</v>
      </c>
      <c r="E23" s="461">
        <v>863654</v>
      </c>
      <c r="F23" s="462">
        <f t="shared" si="1"/>
        <v>1432916</v>
      </c>
      <c r="G23" s="461">
        <v>1432916</v>
      </c>
      <c r="H23" s="461">
        <f t="shared" si="6"/>
        <v>1432916</v>
      </c>
      <c r="I23" s="463">
        <f t="shared" si="2"/>
        <v>0</v>
      </c>
      <c r="K23" s="391">
        <v>24</v>
      </c>
    </row>
    <row r="24" spans="1:11">
      <c r="A24" s="392"/>
      <c r="B24" s="459"/>
      <c r="C24" s="460" t="s">
        <v>260</v>
      </c>
      <c r="D24" s="461">
        <v>319944</v>
      </c>
      <c r="E24" s="461">
        <v>356561</v>
      </c>
      <c r="F24" s="462">
        <f t="shared" si="1"/>
        <v>676505</v>
      </c>
      <c r="G24" s="461">
        <v>676505</v>
      </c>
      <c r="H24" s="461">
        <f t="shared" si="6"/>
        <v>676505</v>
      </c>
      <c r="I24" s="463">
        <f t="shared" si="2"/>
        <v>0</v>
      </c>
      <c r="K24" s="391">
        <v>25</v>
      </c>
    </row>
    <row r="25" spans="1:11">
      <c r="A25" s="392"/>
      <c r="B25" s="459"/>
      <c r="C25" s="460" t="s">
        <v>261</v>
      </c>
      <c r="D25" s="461">
        <v>828568</v>
      </c>
      <c r="E25" s="461">
        <v>-614228</v>
      </c>
      <c r="F25" s="462">
        <f t="shared" si="1"/>
        <v>214340</v>
      </c>
      <c r="G25" s="461">
        <v>214340</v>
      </c>
      <c r="H25" s="461">
        <f t="shared" si="6"/>
        <v>214340</v>
      </c>
      <c r="I25" s="463">
        <f t="shared" si="2"/>
        <v>0</v>
      </c>
      <c r="K25" s="391">
        <v>26</v>
      </c>
    </row>
    <row r="26" spans="1:11" ht="30">
      <c r="A26" s="392"/>
      <c r="B26" s="459"/>
      <c r="C26" s="460" t="s">
        <v>262</v>
      </c>
      <c r="D26" s="461">
        <v>131906</v>
      </c>
      <c r="E26" s="461">
        <v>329494</v>
      </c>
      <c r="F26" s="462">
        <f t="shared" si="1"/>
        <v>461400</v>
      </c>
      <c r="G26" s="461">
        <v>461400</v>
      </c>
      <c r="H26" s="461">
        <f t="shared" si="6"/>
        <v>461400</v>
      </c>
      <c r="I26" s="463">
        <f t="shared" si="2"/>
        <v>0</v>
      </c>
      <c r="K26" s="391">
        <v>27</v>
      </c>
    </row>
    <row r="27" spans="1:11">
      <c r="A27" s="392"/>
      <c r="B27" s="459"/>
      <c r="C27" s="460" t="s">
        <v>263</v>
      </c>
      <c r="D27" s="461">
        <v>0</v>
      </c>
      <c r="E27" s="461">
        <v>0</v>
      </c>
      <c r="F27" s="462">
        <f t="shared" si="1"/>
        <v>0</v>
      </c>
      <c r="G27" s="461">
        <v>0</v>
      </c>
      <c r="H27" s="461">
        <f t="shared" si="6"/>
        <v>0</v>
      </c>
      <c r="I27" s="463">
        <f t="shared" si="2"/>
        <v>0</v>
      </c>
      <c r="K27" s="391">
        <v>28</v>
      </c>
    </row>
    <row r="28" spans="1:11">
      <c r="A28" s="392"/>
      <c r="B28" s="459"/>
      <c r="C28" s="460" t="s">
        <v>264</v>
      </c>
      <c r="D28" s="461">
        <v>536804</v>
      </c>
      <c r="E28" s="461">
        <v>213881</v>
      </c>
      <c r="F28" s="462">
        <f t="shared" si="1"/>
        <v>750685</v>
      </c>
      <c r="G28" s="461">
        <v>750685</v>
      </c>
      <c r="H28" s="461">
        <f t="shared" si="6"/>
        <v>750685</v>
      </c>
      <c r="I28" s="463">
        <f t="shared" si="2"/>
        <v>0</v>
      </c>
      <c r="K28" s="391">
        <v>29</v>
      </c>
    </row>
    <row r="29" spans="1:11">
      <c r="A29" s="392"/>
      <c r="B29" s="927" t="s">
        <v>10</v>
      </c>
      <c r="C29" s="927"/>
      <c r="D29" s="457">
        <f>SUM(D30:D38)</f>
        <v>5172989</v>
      </c>
      <c r="E29" s="457">
        <f t="shared" ref="E29" si="7">SUM(E30:E38)</f>
        <v>2793751</v>
      </c>
      <c r="F29" s="457">
        <f t="shared" si="1"/>
        <v>7966740</v>
      </c>
      <c r="G29" s="457">
        <f t="shared" ref="G29:H29" si="8">SUM(G30:G38)</f>
        <v>7769306</v>
      </c>
      <c r="H29" s="457">
        <f t="shared" si="8"/>
        <v>6294286</v>
      </c>
      <c r="I29" s="458">
        <f t="shared" si="2"/>
        <v>197434</v>
      </c>
    </row>
    <row r="30" spans="1:11">
      <c r="A30" s="392"/>
      <c r="B30" s="459"/>
      <c r="C30" s="460" t="s">
        <v>265</v>
      </c>
      <c r="D30" s="461">
        <v>200000</v>
      </c>
      <c r="E30" s="461">
        <v>109581</v>
      </c>
      <c r="F30" s="462">
        <f t="shared" si="1"/>
        <v>309581</v>
      </c>
      <c r="G30" s="461">
        <v>309581</v>
      </c>
      <c r="H30" s="461">
        <v>296085</v>
      </c>
      <c r="I30" s="463">
        <f t="shared" si="2"/>
        <v>0</v>
      </c>
      <c r="K30" s="391">
        <v>31</v>
      </c>
    </row>
    <row r="31" spans="1:11">
      <c r="A31" s="392"/>
      <c r="B31" s="459"/>
      <c r="C31" s="460" t="s">
        <v>266</v>
      </c>
      <c r="D31" s="461">
        <v>0</v>
      </c>
      <c r="E31" s="461">
        <v>224604</v>
      </c>
      <c r="F31" s="462">
        <f t="shared" si="1"/>
        <v>224604</v>
      </c>
      <c r="G31" s="461">
        <v>224604</v>
      </c>
      <c r="H31" s="461">
        <f t="shared" ref="H31:H37" si="9">G31</f>
        <v>224604</v>
      </c>
      <c r="I31" s="463">
        <f t="shared" si="2"/>
        <v>0</v>
      </c>
      <c r="K31" s="391">
        <f>K30+1</f>
        <v>32</v>
      </c>
    </row>
    <row r="32" spans="1:11">
      <c r="A32" s="392"/>
      <c r="B32" s="459"/>
      <c r="C32" s="460" t="s">
        <v>267</v>
      </c>
      <c r="D32" s="461">
        <v>0</v>
      </c>
      <c r="E32" s="461">
        <v>2023723</v>
      </c>
      <c r="F32" s="462">
        <f t="shared" si="1"/>
        <v>2023723</v>
      </c>
      <c r="G32" s="461">
        <v>2023723</v>
      </c>
      <c r="H32" s="461">
        <v>1914067</v>
      </c>
      <c r="I32" s="463">
        <f t="shared" si="2"/>
        <v>0</v>
      </c>
      <c r="K32" s="391">
        <f t="shared" ref="K32:K38" si="10">K31+1</f>
        <v>33</v>
      </c>
    </row>
    <row r="33" spans="1:11">
      <c r="A33" s="392"/>
      <c r="B33" s="459"/>
      <c r="C33" s="460" t="s">
        <v>268</v>
      </c>
      <c r="D33" s="461">
        <v>3000</v>
      </c>
      <c r="E33" s="461">
        <v>635262</v>
      </c>
      <c r="F33" s="462">
        <f t="shared" si="1"/>
        <v>638262</v>
      </c>
      <c r="G33" s="461">
        <v>638262</v>
      </c>
      <c r="H33" s="461">
        <v>550351</v>
      </c>
      <c r="I33" s="463">
        <f t="shared" si="2"/>
        <v>0</v>
      </c>
      <c r="K33" s="391">
        <f t="shared" si="10"/>
        <v>34</v>
      </c>
    </row>
    <row r="34" spans="1:11" ht="30">
      <c r="A34" s="392"/>
      <c r="B34" s="459"/>
      <c r="C34" s="460" t="s">
        <v>269</v>
      </c>
      <c r="D34" s="461">
        <v>0</v>
      </c>
      <c r="E34" s="461">
        <v>1864721</v>
      </c>
      <c r="F34" s="462">
        <f t="shared" si="1"/>
        <v>1864721</v>
      </c>
      <c r="G34" s="461">
        <v>1864721</v>
      </c>
      <c r="H34" s="461">
        <f t="shared" si="9"/>
        <v>1864721</v>
      </c>
      <c r="I34" s="463">
        <f t="shared" si="2"/>
        <v>0</v>
      </c>
      <c r="K34" s="391">
        <f t="shared" si="10"/>
        <v>35</v>
      </c>
    </row>
    <row r="35" spans="1:11">
      <c r="A35" s="392"/>
      <c r="B35" s="459"/>
      <c r="C35" s="460" t="s">
        <v>270</v>
      </c>
      <c r="D35" s="461">
        <v>469039</v>
      </c>
      <c r="E35" s="461">
        <v>631</v>
      </c>
      <c r="F35" s="462">
        <f t="shared" si="1"/>
        <v>469670</v>
      </c>
      <c r="G35" s="461">
        <v>469670</v>
      </c>
      <c r="H35" s="461">
        <f t="shared" si="9"/>
        <v>469670</v>
      </c>
      <c r="I35" s="463">
        <f t="shared" si="2"/>
        <v>0</v>
      </c>
      <c r="K35" s="391">
        <f t="shared" si="10"/>
        <v>36</v>
      </c>
    </row>
    <row r="36" spans="1:11">
      <c r="A36" s="392"/>
      <c r="B36" s="459"/>
      <c r="C36" s="460" t="s">
        <v>271</v>
      </c>
      <c r="D36" s="461">
        <v>2267615</v>
      </c>
      <c r="E36" s="461">
        <v>-1878961</v>
      </c>
      <c r="F36" s="462">
        <f t="shared" si="1"/>
        <v>388654</v>
      </c>
      <c r="G36" s="461">
        <v>191220</v>
      </c>
      <c r="H36" s="461">
        <v>186453</v>
      </c>
      <c r="I36" s="463">
        <f t="shared" si="2"/>
        <v>197434</v>
      </c>
      <c r="K36" s="391">
        <f t="shared" si="10"/>
        <v>37</v>
      </c>
    </row>
    <row r="37" spans="1:11">
      <c r="A37" s="392"/>
      <c r="B37" s="459"/>
      <c r="C37" s="460" t="s">
        <v>272</v>
      </c>
      <c r="D37" s="461">
        <v>100000</v>
      </c>
      <c r="E37" s="461">
        <v>17323</v>
      </c>
      <c r="F37" s="462">
        <f t="shared" si="1"/>
        <v>117323</v>
      </c>
      <c r="G37" s="461">
        <v>117323</v>
      </c>
      <c r="H37" s="461">
        <f t="shared" si="9"/>
        <v>117323</v>
      </c>
      <c r="I37" s="463">
        <f t="shared" si="2"/>
        <v>0</v>
      </c>
      <c r="K37" s="391">
        <f t="shared" si="10"/>
        <v>38</v>
      </c>
    </row>
    <row r="38" spans="1:11">
      <c r="A38" s="392"/>
      <c r="B38" s="459"/>
      <c r="C38" s="460" t="s">
        <v>273</v>
      </c>
      <c r="D38" s="461">
        <v>2133335</v>
      </c>
      <c r="E38" s="461">
        <v>-203133</v>
      </c>
      <c r="F38" s="462">
        <f t="shared" si="1"/>
        <v>1930202</v>
      </c>
      <c r="G38" s="461">
        <v>1930202</v>
      </c>
      <c r="H38" s="461">
        <v>671012</v>
      </c>
      <c r="I38" s="463">
        <f t="shared" si="2"/>
        <v>0</v>
      </c>
      <c r="K38" s="391">
        <f t="shared" si="10"/>
        <v>39</v>
      </c>
    </row>
    <row r="39" spans="1:11">
      <c r="A39" s="392"/>
      <c r="B39" s="927" t="s">
        <v>222</v>
      </c>
      <c r="C39" s="927"/>
      <c r="D39" s="457">
        <f>SUM(D40:D48)</f>
        <v>0</v>
      </c>
      <c r="E39" s="457">
        <f>SUM(E40:E48)</f>
        <v>443567</v>
      </c>
      <c r="F39" s="457">
        <f t="shared" si="1"/>
        <v>443567</v>
      </c>
      <c r="G39" s="457">
        <f t="shared" ref="G39:H39" si="11">SUM(G40:G48)</f>
        <v>443567</v>
      </c>
      <c r="H39" s="457">
        <f t="shared" si="11"/>
        <v>307733</v>
      </c>
      <c r="I39" s="458">
        <f t="shared" si="2"/>
        <v>0</v>
      </c>
    </row>
    <row r="40" spans="1:11">
      <c r="A40" s="392"/>
      <c r="B40" s="459"/>
      <c r="C40" s="460" t="s">
        <v>14</v>
      </c>
      <c r="D40" s="461">
        <v>0</v>
      </c>
      <c r="E40" s="461">
        <v>0</v>
      </c>
      <c r="F40" s="462">
        <f t="shared" si="1"/>
        <v>0</v>
      </c>
      <c r="G40" s="461">
        <v>0</v>
      </c>
      <c r="H40" s="461">
        <v>0</v>
      </c>
      <c r="I40" s="463">
        <f t="shared" si="2"/>
        <v>0</v>
      </c>
      <c r="K40" s="391">
        <v>41</v>
      </c>
    </row>
    <row r="41" spans="1:11">
      <c r="A41" s="392"/>
      <c r="B41" s="459"/>
      <c r="C41" s="460" t="s">
        <v>16</v>
      </c>
      <c r="D41" s="461">
        <v>0</v>
      </c>
      <c r="E41" s="461">
        <v>0</v>
      </c>
      <c r="F41" s="462">
        <f t="shared" si="1"/>
        <v>0</v>
      </c>
      <c r="G41" s="461">
        <v>0</v>
      </c>
      <c r="H41" s="461">
        <v>0</v>
      </c>
      <c r="I41" s="463">
        <f t="shared" si="2"/>
        <v>0</v>
      </c>
      <c r="K41" s="391">
        <f>K40+1</f>
        <v>42</v>
      </c>
    </row>
    <row r="42" spans="1:11">
      <c r="A42" s="392"/>
      <c r="B42" s="459"/>
      <c r="C42" s="460" t="s">
        <v>18</v>
      </c>
      <c r="D42" s="461">
        <v>0</v>
      </c>
      <c r="E42" s="461">
        <v>0</v>
      </c>
      <c r="F42" s="462">
        <f t="shared" si="1"/>
        <v>0</v>
      </c>
      <c r="G42" s="461">
        <v>0</v>
      </c>
      <c r="H42" s="461">
        <v>0</v>
      </c>
      <c r="I42" s="463">
        <f t="shared" si="2"/>
        <v>0</v>
      </c>
      <c r="K42" s="391">
        <f t="shared" ref="K42:K48" si="12">K41+1</f>
        <v>43</v>
      </c>
    </row>
    <row r="43" spans="1:11">
      <c r="A43" s="392"/>
      <c r="B43" s="459"/>
      <c r="C43" s="460" t="s">
        <v>19</v>
      </c>
      <c r="D43" s="461">
        <v>0</v>
      </c>
      <c r="E43" s="461">
        <v>443567</v>
      </c>
      <c r="F43" s="462">
        <f t="shared" si="1"/>
        <v>443567</v>
      </c>
      <c r="G43" s="461">
        <v>443567</v>
      </c>
      <c r="H43" s="461">
        <v>307733</v>
      </c>
      <c r="I43" s="463">
        <f t="shared" si="2"/>
        <v>0</v>
      </c>
      <c r="K43" s="391">
        <f t="shared" si="12"/>
        <v>44</v>
      </c>
    </row>
    <row r="44" spans="1:11">
      <c r="A44" s="392"/>
      <c r="B44" s="459"/>
      <c r="C44" s="460" t="s">
        <v>21</v>
      </c>
      <c r="D44" s="461">
        <v>0</v>
      </c>
      <c r="E44" s="461">
        <v>0</v>
      </c>
      <c r="F44" s="462">
        <f t="shared" si="1"/>
        <v>0</v>
      </c>
      <c r="G44" s="461">
        <v>0</v>
      </c>
      <c r="H44" s="461">
        <v>0</v>
      </c>
      <c r="I44" s="463">
        <f t="shared" si="2"/>
        <v>0</v>
      </c>
      <c r="K44" s="391">
        <f t="shared" si="12"/>
        <v>45</v>
      </c>
    </row>
    <row r="45" spans="1:11">
      <c r="A45" s="392"/>
      <c r="B45" s="459"/>
      <c r="C45" s="460" t="s">
        <v>274</v>
      </c>
      <c r="D45" s="461">
        <v>0</v>
      </c>
      <c r="E45" s="461">
        <v>0</v>
      </c>
      <c r="F45" s="462">
        <f t="shared" si="1"/>
        <v>0</v>
      </c>
      <c r="G45" s="461">
        <v>0</v>
      </c>
      <c r="H45" s="461">
        <v>0</v>
      </c>
      <c r="I45" s="463">
        <f t="shared" si="2"/>
        <v>0</v>
      </c>
      <c r="K45" s="391">
        <f t="shared" si="12"/>
        <v>46</v>
      </c>
    </row>
    <row r="46" spans="1:11">
      <c r="A46" s="392"/>
      <c r="B46" s="459"/>
      <c r="C46" s="460" t="s">
        <v>24</v>
      </c>
      <c r="D46" s="461">
        <v>0</v>
      </c>
      <c r="E46" s="461">
        <v>0</v>
      </c>
      <c r="F46" s="462">
        <f t="shared" si="1"/>
        <v>0</v>
      </c>
      <c r="G46" s="461">
        <v>0</v>
      </c>
      <c r="H46" s="461">
        <v>0</v>
      </c>
      <c r="I46" s="463">
        <f t="shared" si="2"/>
        <v>0</v>
      </c>
      <c r="K46" s="391">
        <f t="shared" si="12"/>
        <v>47</v>
      </c>
    </row>
    <row r="47" spans="1:11">
      <c r="A47" s="392"/>
      <c r="B47" s="459"/>
      <c r="C47" s="460" t="s">
        <v>25</v>
      </c>
      <c r="D47" s="461">
        <v>0</v>
      </c>
      <c r="E47" s="461">
        <v>0</v>
      </c>
      <c r="F47" s="462">
        <f t="shared" si="1"/>
        <v>0</v>
      </c>
      <c r="G47" s="461">
        <v>0</v>
      </c>
      <c r="H47" s="461">
        <v>0</v>
      </c>
      <c r="I47" s="463">
        <f t="shared" si="2"/>
        <v>0</v>
      </c>
      <c r="K47" s="391">
        <f t="shared" si="12"/>
        <v>48</v>
      </c>
    </row>
    <row r="48" spans="1:11">
      <c r="A48" s="392"/>
      <c r="B48" s="459"/>
      <c r="C48" s="460" t="s">
        <v>27</v>
      </c>
      <c r="D48" s="461">
        <v>0</v>
      </c>
      <c r="E48" s="461">
        <v>0</v>
      </c>
      <c r="F48" s="462">
        <f t="shared" si="1"/>
        <v>0</v>
      </c>
      <c r="G48" s="461">
        <v>0</v>
      </c>
      <c r="H48" s="461">
        <v>0</v>
      </c>
      <c r="I48" s="463">
        <f t="shared" si="2"/>
        <v>0</v>
      </c>
      <c r="K48" s="391">
        <f t="shared" si="12"/>
        <v>49</v>
      </c>
    </row>
    <row r="49" spans="1:11">
      <c r="A49" s="392"/>
      <c r="B49" s="927" t="s">
        <v>275</v>
      </c>
      <c r="C49" s="927"/>
      <c r="D49" s="457">
        <f>SUM(D50:D58)</f>
        <v>0</v>
      </c>
      <c r="E49" s="457">
        <f>SUM(E50:E58)</f>
        <v>166155</v>
      </c>
      <c r="F49" s="457">
        <f t="shared" si="1"/>
        <v>166155</v>
      </c>
      <c r="G49" s="457">
        <f t="shared" ref="G49:H49" si="13">SUM(G50:G58)</f>
        <v>166155</v>
      </c>
      <c r="H49" s="457">
        <f t="shared" si="13"/>
        <v>166155</v>
      </c>
      <c r="I49" s="458">
        <f t="shared" si="2"/>
        <v>0</v>
      </c>
    </row>
    <row r="50" spans="1:11">
      <c r="A50" s="392"/>
      <c r="B50" s="459"/>
      <c r="C50" s="460" t="s">
        <v>276</v>
      </c>
      <c r="D50" s="461">
        <v>0</v>
      </c>
      <c r="E50" s="461">
        <v>61308</v>
      </c>
      <c r="F50" s="462">
        <f t="shared" si="1"/>
        <v>61308</v>
      </c>
      <c r="G50" s="461">
        <v>61308</v>
      </c>
      <c r="H50" s="461">
        <f>G50</f>
        <v>61308</v>
      </c>
      <c r="I50" s="463">
        <f t="shared" si="2"/>
        <v>0</v>
      </c>
      <c r="K50" s="391">
        <v>51</v>
      </c>
    </row>
    <row r="51" spans="1:11">
      <c r="A51" s="392"/>
      <c r="B51" s="459"/>
      <c r="C51" s="460" t="s">
        <v>277</v>
      </c>
      <c r="D51" s="461">
        <v>0</v>
      </c>
      <c r="E51" s="461">
        <v>0</v>
      </c>
      <c r="F51" s="462">
        <f t="shared" si="1"/>
        <v>0</v>
      </c>
      <c r="G51" s="461">
        <v>0</v>
      </c>
      <c r="H51" s="461">
        <v>0</v>
      </c>
      <c r="I51" s="463">
        <f t="shared" si="2"/>
        <v>0</v>
      </c>
      <c r="K51" s="391">
        <f>K50+1</f>
        <v>52</v>
      </c>
    </row>
    <row r="52" spans="1:11">
      <c r="A52" s="392"/>
      <c r="B52" s="459"/>
      <c r="C52" s="460" t="s">
        <v>278</v>
      </c>
      <c r="D52" s="461">
        <v>0</v>
      </c>
      <c r="E52" s="461">
        <v>0</v>
      </c>
      <c r="F52" s="462">
        <f t="shared" si="1"/>
        <v>0</v>
      </c>
      <c r="G52" s="461">
        <v>0</v>
      </c>
      <c r="H52" s="461">
        <v>0</v>
      </c>
      <c r="I52" s="463">
        <f t="shared" si="2"/>
        <v>0</v>
      </c>
      <c r="K52" s="391">
        <f t="shared" ref="K52:K58" si="14">K51+1</f>
        <v>53</v>
      </c>
    </row>
    <row r="53" spans="1:11">
      <c r="A53" s="392"/>
      <c r="B53" s="459"/>
      <c r="C53" s="460" t="s">
        <v>279</v>
      </c>
      <c r="D53" s="461">
        <v>0</v>
      </c>
      <c r="E53" s="461">
        <v>0</v>
      </c>
      <c r="F53" s="462">
        <f t="shared" si="1"/>
        <v>0</v>
      </c>
      <c r="G53" s="461">
        <v>0</v>
      </c>
      <c r="H53" s="461">
        <v>0</v>
      </c>
      <c r="I53" s="463">
        <f t="shared" si="2"/>
        <v>0</v>
      </c>
      <c r="K53" s="391">
        <f t="shared" si="14"/>
        <v>54</v>
      </c>
    </row>
    <row r="54" spans="1:11">
      <c r="A54" s="392"/>
      <c r="B54" s="459"/>
      <c r="C54" s="460" t="s">
        <v>280</v>
      </c>
      <c r="D54" s="461">
        <v>0</v>
      </c>
      <c r="E54" s="461">
        <v>0</v>
      </c>
      <c r="F54" s="462">
        <f t="shared" si="1"/>
        <v>0</v>
      </c>
      <c r="G54" s="461">
        <v>0</v>
      </c>
      <c r="H54" s="461">
        <v>0</v>
      </c>
      <c r="I54" s="463">
        <f t="shared" si="2"/>
        <v>0</v>
      </c>
      <c r="K54" s="391">
        <f t="shared" si="14"/>
        <v>55</v>
      </c>
    </row>
    <row r="55" spans="1:11">
      <c r="A55" s="392"/>
      <c r="B55" s="459"/>
      <c r="C55" s="460" t="s">
        <v>281</v>
      </c>
      <c r="D55" s="461">
        <v>0</v>
      </c>
      <c r="E55" s="461">
        <v>0</v>
      </c>
      <c r="F55" s="462">
        <f t="shared" si="1"/>
        <v>0</v>
      </c>
      <c r="G55" s="461">
        <v>0</v>
      </c>
      <c r="H55" s="461">
        <v>0</v>
      </c>
      <c r="I55" s="463">
        <f t="shared" si="2"/>
        <v>0</v>
      </c>
      <c r="K55" s="391">
        <f t="shared" si="14"/>
        <v>56</v>
      </c>
    </row>
    <row r="56" spans="1:11">
      <c r="A56" s="392"/>
      <c r="B56" s="459"/>
      <c r="C56" s="460" t="s">
        <v>282</v>
      </c>
      <c r="D56" s="461">
        <v>0</v>
      </c>
      <c r="E56" s="461">
        <v>0</v>
      </c>
      <c r="F56" s="462">
        <f t="shared" si="1"/>
        <v>0</v>
      </c>
      <c r="G56" s="461">
        <v>0</v>
      </c>
      <c r="H56" s="461">
        <v>0</v>
      </c>
      <c r="I56" s="463">
        <f t="shared" si="2"/>
        <v>0</v>
      </c>
      <c r="K56" s="391">
        <f t="shared" si="14"/>
        <v>57</v>
      </c>
    </row>
    <row r="57" spans="1:11">
      <c r="A57" s="392"/>
      <c r="B57" s="459"/>
      <c r="C57" s="460" t="s">
        <v>183</v>
      </c>
      <c r="D57" s="461">
        <v>0</v>
      </c>
      <c r="E57" s="461">
        <v>0</v>
      </c>
      <c r="F57" s="462">
        <f t="shared" si="1"/>
        <v>0</v>
      </c>
      <c r="G57" s="461">
        <v>0</v>
      </c>
      <c r="H57" s="461">
        <v>0</v>
      </c>
      <c r="I57" s="463">
        <f t="shared" si="2"/>
        <v>0</v>
      </c>
      <c r="K57" s="391">
        <f t="shared" si="14"/>
        <v>58</v>
      </c>
    </row>
    <row r="58" spans="1:11">
      <c r="A58" s="392"/>
      <c r="B58" s="459"/>
      <c r="C58" s="460" t="s">
        <v>82</v>
      </c>
      <c r="D58" s="461">
        <v>0</v>
      </c>
      <c r="E58" s="461">
        <v>104847</v>
      </c>
      <c r="F58" s="462">
        <f t="shared" si="1"/>
        <v>104847</v>
      </c>
      <c r="G58" s="461">
        <v>104847</v>
      </c>
      <c r="H58" s="461">
        <f>G58</f>
        <v>104847</v>
      </c>
      <c r="I58" s="463">
        <f t="shared" si="2"/>
        <v>0</v>
      </c>
      <c r="K58" s="391">
        <f t="shared" si="14"/>
        <v>59</v>
      </c>
    </row>
    <row r="59" spans="1:11">
      <c r="A59" s="392"/>
      <c r="B59" s="927" t="s">
        <v>50</v>
      </c>
      <c r="C59" s="927"/>
      <c r="D59" s="457">
        <f>SUM(D60:D62)</f>
        <v>0</v>
      </c>
      <c r="E59" s="457">
        <f>SUM(E60:E62)</f>
        <v>0</v>
      </c>
      <c r="F59" s="457">
        <f t="shared" si="1"/>
        <v>0</v>
      </c>
      <c r="G59" s="457">
        <f t="shared" ref="G59:H59" si="15">SUM(G60:G62)</f>
        <v>0</v>
      </c>
      <c r="H59" s="457">
        <f t="shared" si="15"/>
        <v>0</v>
      </c>
      <c r="I59" s="458">
        <f t="shared" si="2"/>
        <v>0</v>
      </c>
    </row>
    <row r="60" spans="1:11">
      <c r="A60" s="392"/>
      <c r="B60" s="459"/>
      <c r="C60" s="460" t="s">
        <v>283</v>
      </c>
      <c r="D60" s="461">
        <v>0</v>
      </c>
      <c r="E60" s="461">
        <v>0</v>
      </c>
      <c r="F60" s="462">
        <f t="shared" si="1"/>
        <v>0</v>
      </c>
      <c r="G60" s="461">
        <v>0</v>
      </c>
      <c r="H60" s="461">
        <v>0</v>
      </c>
      <c r="I60" s="463">
        <f t="shared" si="2"/>
        <v>0</v>
      </c>
      <c r="K60" s="391">
        <v>61</v>
      </c>
    </row>
    <row r="61" spans="1:11">
      <c r="A61" s="392"/>
      <c r="B61" s="459"/>
      <c r="C61" s="460" t="s">
        <v>284</v>
      </c>
      <c r="D61" s="461">
        <v>0</v>
      </c>
      <c r="E61" s="461">
        <v>0</v>
      </c>
      <c r="F61" s="462">
        <f t="shared" si="1"/>
        <v>0</v>
      </c>
      <c r="G61" s="461">
        <v>0</v>
      </c>
      <c r="H61" s="461">
        <v>0</v>
      </c>
      <c r="I61" s="463">
        <f t="shared" si="2"/>
        <v>0</v>
      </c>
      <c r="K61" s="391">
        <v>62</v>
      </c>
    </row>
    <row r="62" spans="1:11">
      <c r="A62" s="392"/>
      <c r="B62" s="459"/>
      <c r="C62" s="460" t="s">
        <v>285</v>
      </c>
      <c r="D62" s="461">
        <v>0</v>
      </c>
      <c r="E62" s="461">
        <v>0</v>
      </c>
      <c r="F62" s="462">
        <f t="shared" si="1"/>
        <v>0</v>
      </c>
      <c r="G62" s="461">
        <v>0</v>
      </c>
      <c r="H62" s="461">
        <v>0</v>
      </c>
      <c r="I62" s="463">
        <f t="shared" si="2"/>
        <v>0</v>
      </c>
      <c r="K62" s="391">
        <v>63</v>
      </c>
    </row>
    <row r="63" spans="1:11">
      <c r="A63" s="392"/>
      <c r="B63" s="927" t="s">
        <v>286</v>
      </c>
      <c r="C63" s="927"/>
      <c r="D63" s="457">
        <f>SUM(D64:D70)</f>
        <v>0</v>
      </c>
      <c r="E63" s="457">
        <f>SUM(E64:E70)</f>
        <v>0</v>
      </c>
      <c r="F63" s="457">
        <f t="shared" si="1"/>
        <v>0</v>
      </c>
      <c r="G63" s="457">
        <f t="shared" ref="G63:H63" si="16">SUM(G64:G70)</f>
        <v>0</v>
      </c>
      <c r="H63" s="457">
        <f t="shared" si="16"/>
        <v>0</v>
      </c>
      <c r="I63" s="458">
        <f t="shared" si="2"/>
        <v>0</v>
      </c>
    </row>
    <row r="64" spans="1:11">
      <c r="A64" s="392"/>
      <c r="B64" s="459"/>
      <c r="C64" s="460" t="s">
        <v>287</v>
      </c>
      <c r="D64" s="461">
        <v>0</v>
      </c>
      <c r="E64" s="461">
        <v>0</v>
      </c>
      <c r="F64" s="462">
        <f t="shared" si="1"/>
        <v>0</v>
      </c>
      <c r="G64" s="461">
        <v>0</v>
      </c>
      <c r="H64" s="461">
        <v>0</v>
      </c>
      <c r="I64" s="463">
        <f t="shared" si="2"/>
        <v>0</v>
      </c>
      <c r="K64" s="391">
        <v>71</v>
      </c>
    </row>
    <row r="65" spans="1:11">
      <c r="A65" s="392"/>
      <c r="B65" s="459"/>
      <c r="C65" s="460" t="s">
        <v>288</v>
      </c>
      <c r="D65" s="461">
        <v>0</v>
      </c>
      <c r="E65" s="461">
        <v>0</v>
      </c>
      <c r="F65" s="462">
        <f t="shared" si="1"/>
        <v>0</v>
      </c>
      <c r="G65" s="461">
        <v>0</v>
      </c>
      <c r="H65" s="461">
        <v>0</v>
      </c>
      <c r="I65" s="463">
        <f t="shared" si="2"/>
        <v>0</v>
      </c>
      <c r="K65" s="391">
        <v>72</v>
      </c>
    </row>
    <row r="66" spans="1:11">
      <c r="A66" s="392"/>
      <c r="B66" s="459"/>
      <c r="C66" s="460" t="s">
        <v>289</v>
      </c>
      <c r="D66" s="461">
        <v>0</v>
      </c>
      <c r="E66" s="461">
        <v>0</v>
      </c>
      <c r="F66" s="462">
        <f t="shared" si="1"/>
        <v>0</v>
      </c>
      <c r="G66" s="461">
        <v>0</v>
      </c>
      <c r="H66" s="461">
        <v>0</v>
      </c>
      <c r="I66" s="463">
        <f t="shared" si="2"/>
        <v>0</v>
      </c>
      <c r="K66" s="391">
        <v>73</v>
      </c>
    </row>
    <row r="67" spans="1:11">
      <c r="A67" s="392"/>
      <c r="B67" s="459"/>
      <c r="C67" s="460" t="s">
        <v>290</v>
      </c>
      <c r="D67" s="461">
        <v>0</v>
      </c>
      <c r="E67" s="461">
        <v>0</v>
      </c>
      <c r="F67" s="462">
        <f t="shared" si="1"/>
        <v>0</v>
      </c>
      <c r="G67" s="461">
        <v>0</v>
      </c>
      <c r="H67" s="461">
        <v>0</v>
      </c>
      <c r="I67" s="463">
        <f t="shared" si="2"/>
        <v>0</v>
      </c>
      <c r="K67" s="391">
        <v>74</v>
      </c>
    </row>
    <row r="68" spans="1:11">
      <c r="A68" s="392"/>
      <c r="B68" s="459"/>
      <c r="C68" s="460" t="s">
        <v>291</v>
      </c>
      <c r="D68" s="461">
        <v>0</v>
      </c>
      <c r="E68" s="461">
        <v>0</v>
      </c>
      <c r="F68" s="462">
        <f t="shared" si="1"/>
        <v>0</v>
      </c>
      <c r="G68" s="461">
        <v>0</v>
      </c>
      <c r="H68" s="461">
        <v>0</v>
      </c>
      <c r="I68" s="463">
        <f t="shared" si="2"/>
        <v>0</v>
      </c>
      <c r="K68" s="391">
        <v>75</v>
      </c>
    </row>
    <row r="69" spans="1:11">
      <c r="A69" s="392"/>
      <c r="B69" s="459"/>
      <c r="C69" s="460" t="s">
        <v>292</v>
      </c>
      <c r="D69" s="461">
        <v>0</v>
      </c>
      <c r="E69" s="461">
        <v>0</v>
      </c>
      <c r="F69" s="462">
        <f t="shared" si="1"/>
        <v>0</v>
      </c>
      <c r="G69" s="461">
        <v>0</v>
      </c>
      <c r="H69" s="461">
        <v>0</v>
      </c>
      <c r="I69" s="463">
        <f t="shared" si="2"/>
        <v>0</v>
      </c>
      <c r="K69" s="391">
        <v>76</v>
      </c>
    </row>
    <row r="70" spans="1:11">
      <c r="A70" s="392"/>
      <c r="B70" s="459"/>
      <c r="C70" s="460" t="s">
        <v>293</v>
      </c>
      <c r="D70" s="461">
        <v>0</v>
      </c>
      <c r="E70" s="461">
        <v>0</v>
      </c>
      <c r="F70" s="462">
        <f t="shared" si="1"/>
        <v>0</v>
      </c>
      <c r="G70" s="461">
        <v>0</v>
      </c>
      <c r="H70" s="461">
        <v>0</v>
      </c>
      <c r="I70" s="463">
        <f t="shared" si="2"/>
        <v>0</v>
      </c>
      <c r="K70" s="391">
        <v>77</v>
      </c>
    </row>
    <row r="71" spans="1:11">
      <c r="A71" s="392"/>
      <c r="B71" s="927" t="s">
        <v>22</v>
      </c>
      <c r="C71" s="927"/>
      <c r="D71" s="457">
        <f>SUM(D72:D74)</f>
        <v>0</v>
      </c>
      <c r="E71" s="457">
        <f>SUM(E72:E74)</f>
        <v>0</v>
      </c>
      <c r="F71" s="457">
        <f t="shared" si="1"/>
        <v>0</v>
      </c>
      <c r="G71" s="457">
        <f t="shared" ref="G71:H71" si="17">SUM(G72:G74)</f>
        <v>0</v>
      </c>
      <c r="H71" s="457">
        <f t="shared" si="17"/>
        <v>0</v>
      </c>
      <c r="I71" s="458">
        <f t="shared" si="2"/>
        <v>0</v>
      </c>
    </row>
    <row r="72" spans="1:11">
      <c r="A72" s="392"/>
      <c r="B72" s="459"/>
      <c r="C72" s="460" t="s">
        <v>31</v>
      </c>
      <c r="D72" s="461">
        <v>0</v>
      </c>
      <c r="E72" s="461">
        <v>0</v>
      </c>
      <c r="F72" s="462">
        <f t="shared" si="1"/>
        <v>0</v>
      </c>
      <c r="G72" s="461">
        <v>0</v>
      </c>
      <c r="H72" s="461">
        <v>0</v>
      </c>
      <c r="I72" s="463">
        <f t="shared" si="2"/>
        <v>0</v>
      </c>
      <c r="K72" s="391">
        <v>81</v>
      </c>
    </row>
    <row r="73" spans="1:11">
      <c r="A73" s="392"/>
      <c r="B73" s="459"/>
      <c r="C73" s="460" t="s">
        <v>33</v>
      </c>
      <c r="D73" s="461">
        <v>0</v>
      </c>
      <c r="E73" s="461">
        <v>0</v>
      </c>
      <c r="F73" s="462">
        <f t="shared" si="1"/>
        <v>0</v>
      </c>
      <c r="G73" s="461">
        <v>0</v>
      </c>
      <c r="H73" s="461">
        <v>0</v>
      </c>
      <c r="I73" s="463">
        <f t="shared" si="2"/>
        <v>0</v>
      </c>
      <c r="K73" s="391">
        <v>82</v>
      </c>
    </row>
    <row r="74" spans="1:11">
      <c r="A74" s="392"/>
      <c r="B74" s="459"/>
      <c r="C74" s="460" t="s">
        <v>35</v>
      </c>
      <c r="D74" s="461">
        <v>0</v>
      </c>
      <c r="E74" s="461">
        <v>0</v>
      </c>
      <c r="F74" s="462">
        <f t="shared" si="1"/>
        <v>0</v>
      </c>
      <c r="G74" s="461">
        <v>0</v>
      </c>
      <c r="H74" s="461">
        <v>0</v>
      </c>
      <c r="I74" s="463">
        <f t="shared" si="2"/>
        <v>0</v>
      </c>
      <c r="K74" s="391">
        <v>83</v>
      </c>
    </row>
    <row r="75" spans="1:11">
      <c r="A75" s="392"/>
      <c r="B75" s="927" t="s">
        <v>294</v>
      </c>
      <c r="C75" s="927"/>
      <c r="D75" s="457">
        <f>SUM(D76:D82)</f>
        <v>0</v>
      </c>
      <c r="E75" s="457">
        <f t="shared" ref="E75" si="18">SUM(E76:E82)</f>
        <v>0</v>
      </c>
      <c r="F75" s="457">
        <f t="shared" si="1"/>
        <v>0</v>
      </c>
      <c r="G75" s="457">
        <f t="shared" ref="G75:H75" si="19">SUM(G76:G82)</f>
        <v>0</v>
      </c>
      <c r="H75" s="457">
        <f t="shared" si="19"/>
        <v>0</v>
      </c>
      <c r="I75" s="458">
        <f t="shared" si="2"/>
        <v>0</v>
      </c>
    </row>
    <row r="76" spans="1:11">
      <c r="A76" s="392"/>
      <c r="B76" s="459"/>
      <c r="C76" s="460" t="s">
        <v>295</v>
      </c>
      <c r="D76" s="461">
        <v>0</v>
      </c>
      <c r="E76" s="461">
        <v>0</v>
      </c>
      <c r="F76" s="462">
        <f t="shared" ref="F76:F82" si="20">+D76+E76</f>
        <v>0</v>
      </c>
      <c r="G76" s="461">
        <v>0</v>
      </c>
      <c r="H76" s="461">
        <v>0</v>
      </c>
      <c r="I76" s="463">
        <f t="shared" ref="I76:I82" si="21">+F76-G76</f>
        <v>0</v>
      </c>
      <c r="K76" s="391">
        <v>91</v>
      </c>
    </row>
    <row r="77" spans="1:11">
      <c r="A77" s="392"/>
      <c r="B77" s="459"/>
      <c r="C77" s="460" t="s">
        <v>38</v>
      </c>
      <c r="D77" s="461">
        <v>0</v>
      </c>
      <c r="E77" s="461">
        <v>0</v>
      </c>
      <c r="F77" s="462">
        <f t="shared" si="20"/>
        <v>0</v>
      </c>
      <c r="G77" s="461">
        <v>0</v>
      </c>
      <c r="H77" s="461">
        <v>0</v>
      </c>
      <c r="I77" s="463">
        <f t="shared" si="21"/>
        <v>0</v>
      </c>
      <c r="K77" s="391">
        <f>K76+1</f>
        <v>92</v>
      </c>
    </row>
    <row r="78" spans="1:11">
      <c r="A78" s="392"/>
      <c r="B78" s="459"/>
      <c r="C78" s="460" t="s">
        <v>39</v>
      </c>
      <c r="D78" s="461">
        <v>0</v>
      </c>
      <c r="E78" s="461">
        <v>0</v>
      </c>
      <c r="F78" s="462">
        <f t="shared" si="20"/>
        <v>0</v>
      </c>
      <c r="G78" s="461">
        <v>0</v>
      </c>
      <c r="H78" s="461">
        <v>0</v>
      </c>
      <c r="I78" s="463">
        <f t="shared" si="21"/>
        <v>0</v>
      </c>
      <c r="K78" s="391">
        <f t="shared" ref="K78:K82" si="22">K77+1</f>
        <v>93</v>
      </c>
    </row>
    <row r="79" spans="1:11">
      <c r="A79" s="392"/>
      <c r="B79" s="459"/>
      <c r="C79" s="460" t="s">
        <v>40</v>
      </c>
      <c r="D79" s="461">
        <v>0</v>
      </c>
      <c r="E79" s="461">
        <v>0</v>
      </c>
      <c r="F79" s="462">
        <f t="shared" si="20"/>
        <v>0</v>
      </c>
      <c r="G79" s="461">
        <v>0</v>
      </c>
      <c r="H79" s="461">
        <v>0</v>
      </c>
      <c r="I79" s="463">
        <f t="shared" si="21"/>
        <v>0</v>
      </c>
      <c r="K79" s="391">
        <f t="shared" si="22"/>
        <v>94</v>
      </c>
    </row>
    <row r="80" spans="1:11">
      <c r="A80" s="392"/>
      <c r="B80" s="459"/>
      <c r="C80" s="460" t="s">
        <v>41</v>
      </c>
      <c r="D80" s="461">
        <v>0</v>
      </c>
      <c r="E80" s="461">
        <v>0</v>
      </c>
      <c r="F80" s="462">
        <f t="shared" si="20"/>
        <v>0</v>
      </c>
      <c r="G80" s="461">
        <v>0</v>
      </c>
      <c r="H80" s="461">
        <v>0</v>
      </c>
      <c r="I80" s="463">
        <f t="shared" si="21"/>
        <v>0</v>
      </c>
      <c r="K80" s="391">
        <f t="shared" si="22"/>
        <v>95</v>
      </c>
    </row>
    <row r="81" spans="1:11">
      <c r="A81" s="392"/>
      <c r="B81" s="459"/>
      <c r="C81" s="460" t="s">
        <v>42</v>
      </c>
      <c r="D81" s="461">
        <v>0</v>
      </c>
      <c r="E81" s="461">
        <v>0</v>
      </c>
      <c r="F81" s="462">
        <f t="shared" si="20"/>
        <v>0</v>
      </c>
      <c r="G81" s="461">
        <v>0</v>
      </c>
      <c r="H81" s="461">
        <v>0</v>
      </c>
      <c r="I81" s="463">
        <f t="shared" si="21"/>
        <v>0</v>
      </c>
      <c r="K81" s="391">
        <f t="shared" si="22"/>
        <v>96</v>
      </c>
    </row>
    <row r="82" spans="1:11">
      <c r="A82" s="392"/>
      <c r="B82" s="459"/>
      <c r="C82" s="460" t="s">
        <v>296</v>
      </c>
      <c r="D82" s="461">
        <v>0</v>
      </c>
      <c r="E82" s="461">
        <v>0</v>
      </c>
      <c r="F82" s="462">
        <f t="shared" si="20"/>
        <v>0</v>
      </c>
      <c r="G82" s="461">
        <v>0</v>
      </c>
      <c r="H82" s="461">
        <v>0</v>
      </c>
      <c r="I82" s="463">
        <f t="shared" si="21"/>
        <v>0</v>
      </c>
      <c r="K82" s="391">
        <f t="shared" si="22"/>
        <v>97</v>
      </c>
    </row>
    <row r="83" spans="1:11" s="345" customFormat="1">
      <c r="A83" s="343"/>
      <c r="B83" s="464"/>
      <c r="C83" s="465" t="s">
        <v>246</v>
      </c>
      <c r="D83" s="466">
        <f>+D11+D19+D29+D39+D49+D59+D63+D71+D75</f>
        <v>26505518</v>
      </c>
      <c r="E83" s="466">
        <f t="shared" ref="E83:I83" si="23">+E11+E19+E29+E39+E49+E59+E63+E71+E75</f>
        <v>32119924</v>
      </c>
      <c r="F83" s="466">
        <f t="shared" si="23"/>
        <v>58625442</v>
      </c>
      <c r="G83" s="466">
        <f t="shared" si="23"/>
        <v>58428008</v>
      </c>
      <c r="H83" s="466">
        <f t="shared" si="23"/>
        <v>56011764</v>
      </c>
      <c r="I83" s="467">
        <f t="shared" si="23"/>
        <v>197434</v>
      </c>
      <c r="J83" s="343"/>
      <c r="K83" s="346"/>
    </row>
    <row r="84" spans="1:11">
      <c r="A84" s="392"/>
    </row>
    <row r="85" spans="1:11" ht="15.75">
      <c r="D85" s="697" t="str">
        <f>IF(II.2CAdmon!D22=II.3COG!D83," ","ERROR vs ADMVA")</f>
        <v xml:space="preserve"> </v>
      </c>
      <c r="E85" s="697" t="str">
        <f>IF(II.2CAdmon!E22=II.3COG!E83," ","ERROR vs ADMVA")</f>
        <v xml:space="preserve"> </v>
      </c>
      <c r="F85" s="697" t="str">
        <f>IF(II.2CAdmon!F22=II.3COG!F83," ","ERROR vs ADMVA")</f>
        <v xml:space="preserve"> </v>
      </c>
      <c r="G85" s="697" t="str">
        <f>IF(II.2CAdmon!G22=II.3COG!G83," ","ERROR vs ADMVA")</f>
        <v xml:space="preserve"> </v>
      </c>
      <c r="H85" s="697" t="str">
        <f>IF(II.2CAdmon!H22=II.3COG!H83," ","ERROR vs ADMVA")</f>
        <v xml:space="preserve"> </v>
      </c>
      <c r="I85" s="697" t="str">
        <f>IF(II.2CAdmon!I22=II.3COG!I83," ","ERROR vs ADMVA")</f>
        <v xml:space="preserve"> </v>
      </c>
    </row>
    <row r="87" spans="1:11">
      <c r="D87" s="328"/>
      <c r="E87" s="328"/>
      <c r="F87" s="328"/>
      <c r="G87" s="328"/>
      <c r="H87" s="328"/>
      <c r="I87" s="328"/>
    </row>
    <row r="88" spans="1:11">
      <c r="E88" s="705"/>
      <c r="F88" s="705"/>
      <c r="G88" s="705"/>
      <c r="H88" s="705"/>
    </row>
    <row r="90" spans="1:11">
      <c r="E90" s="705"/>
      <c r="F90" s="705"/>
      <c r="G90" s="705"/>
      <c r="H90" s="705"/>
    </row>
  </sheetData>
  <sheetProtection formatCells="0"/>
  <mergeCells count="18">
    <mergeCell ref="B6:I6"/>
    <mergeCell ref="B75:C75"/>
    <mergeCell ref="B8:C10"/>
    <mergeCell ref="D8:H8"/>
    <mergeCell ref="I8:I9"/>
    <mergeCell ref="B11:C11"/>
    <mergeCell ref="B19:C19"/>
    <mergeCell ref="B29:C29"/>
    <mergeCell ref="B39:C39"/>
    <mergeCell ref="B49:C49"/>
    <mergeCell ref="B59:C59"/>
    <mergeCell ref="B63:C63"/>
    <mergeCell ref="B71:C71"/>
    <mergeCell ref="B2:I2"/>
    <mergeCell ref="B3:I3"/>
    <mergeCell ref="B4:I4"/>
    <mergeCell ref="B5:I5"/>
    <mergeCell ref="B1:I1"/>
  </mergeCells>
  <pageMargins left="0.70866141732283472" right="0.70866141732283472" top="0.74803149606299213" bottom="0.74803149606299213" header="0.31496062992125984" footer="0.31496062992125984"/>
  <pageSetup scale="7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="77" zoomScaleNormal="77" workbookViewId="0">
      <selection activeCell="E25" sqref="E25:I25"/>
    </sheetView>
  </sheetViews>
  <sheetFormatPr baseColWidth="10" defaultRowHeight="15"/>
  <cols>
    <col min="1" max="1" width="2.5703125" style="339" customWidth="1"/>
    <col min="2" max="2" width="2" style="328" customWidth="1"/>
    <col min="3" max="3" width="45.85546875" style="328" customWidth="1"/>
    <col min="4" max="9" width="17.7109375" style="328" customWidth="1"/>
    <col min="10" max="10" width="4" style="339" customWidth="1"/>
    <col min="11" max="16384" width="11.42578125" style="341"/>
  </cols>
  <sheetData>
    <row r="1" spans="2:10" s="339" customFormat="1" ht="15.75">
      <c r="B1" s="893" t="str">
        <f>II.3COG!B1</f>
        <v>CUARTO INFORME TRIMESTRAL DEL GASTO PÚBLICO 2021</v>
      </c>
      <c r="C1" s="893"/>
      <c r="D1" s="893"/>
      <c r="E1" s="893"/>
      <c r="F1" s="893"/>
      <c r="G1" s="893"/>
      <c r="H1" s="893"/>
      <c r="I1" s="893"/>
    </row>
    <row r="2" spans="2:10" ht="15.75">
      <c r="B2" s="937" t="s">
        <v>204</v>
      </c>
      <c r="C2" s="937"/>
      <c r="D2" s="937"/>
      <c r="E2" s="937"/>
      <c r="F2" s="937"/>
      <c r="G2" s="937"/>
      <c r="H2" s="937"/>
      <c r="I2" s="937"/>
      <c r="J2" s="340"/>
    </row>
    <row r="3" spans="2:10" ht="15.75">
      <c r="B3" s="938" t="str">
        <f>II.3COG!B3</f>
        <v>INSTITUTO TECNOLÓGICO SUPERIOR DE PEROTE</v>
      </c>
      <c r="C3" s="938"/>
      <c r="D3" s="938"/>
      <c r="E3" s="938"/>
      <c r="F3" s="938"/>
      <c r="G3" s="938"/>
      <c r="H3" s="938"/>
      <c r="I3" s="938"/>
      <c r="J3" s="340"/>
    </row>
    <row r="4" spans="2:10" ht="15.75">
      <c r="B4" s="938" t="s">
        <v>228</v>
      </c>
      <c r="C4" s="938"/>
      <c r="D4" s="938"/>
      <c r="E4" s="938"/>
      <c r="F4" s="938"/>
      <c r="G4" s="938"/>
      <c r="H4" s="938"/>
      <c r="I4" s="938"/>
      <c r="J4" s="340"/>
    </row>
    <row r="5" spans="2:10" ht="15.75">
      <c r="B5" s="938" t="s">
        <v>297</v>
      </c>
      <c r="C5" s="938"/>
      <c r="D5" s="938"/>
      <c r="E5" s="938"/>
      <c r="F5" s="938"/>
      <c r="G5" s="938"/>
      <c r="H5" s="938"/>
      <c r="I5" s="938"/>
      <c r="J5" s="340"/>
    </row>
    <row r="6" spans="2:10" ht="15.75">
      <c r="B6" s="939" t="str">
        <f>II.3COG!B6</f>
        <v>Del 1 de Enero al 31 de Diciembre de 2021</v>
      </c>
      <c r="C6" s="939"/>
      <c r="D6" s="939"/>
      <c r="E6" s="939"/>
      <c r="F6" s="939"/>
      <c r="G6" s="939"/>
      <c r="H6" s="939"/>
      <c r="I6" s="939"/>
      <c r="J6" s="340"/>
    </row>
    <row r="7" spans="2:10" s="339" customFormat="1" ht="15.75">
      <c r="B7" s="667"/>
      <c r="C7" s="667"/>
      <c r="D7" s="667"/>
      <c r="E7" s="667"/>
      <c r="F7" s="667"/>
      <c r="G7" s="667"/>
      <c r="H7" s="667"/>
      <c r="I7" s="667"/>
      <c r="J7" s="340"/>
    </row>
    <row r="8" spans="2:10" ht="15.75">
      <c r="B8" s="929" t="s">
        <v>0</v>
      </c>
      <c r="C8" s="930"/>
      <c r="D8" s="935" t="s">
        <v>298</v>
      </c>
      <c r="E8" s="935"/>
      <c r="F8" s="935"/>
      <c r="G8" s="935"/>
      <c r="H8" s="935"/>
      <c r="I8" s="936" t="s">
        <v>231</v>
      </c>
      <c r="J8" s="340"/>
    </row>
    <row r="9" spans="2:10" ht="31.5">
      <c r="B9" s="931"/>
      <c r="C9" s="932"/>
      <c r="D9" s="668" t="s">
        <v>232</v>
      </c>
      <c r="E9" s="668" t="s">
        <v>233</v>
      </c>
      <c r="F9" s="668" t="s">
        <v>211</v>
      </c>
      <c r="G9" s="668" t="s">
        <v>212</v>
      </c>
      <c r="H9" s="668" t="s">
        <v>234</v>
      </c>
      <c r="I9" s="936"/>
      <c r="J9" s="340"/>
    </row>
    <row r="10" spans="2:10" ht="15.75">
      <c r="B10" s="933"/>
      <c r="C10" s="934"/>
      <c r="D10" s="668">
        <v>1</v>
      </c>
      <c r="E10" s="668">
        <v>2</v>
      </c>
      <c r="F10" s="668" t="s">
        <v>235</v>
      </c>
      <c r="G10" s="668">
        <v>4</v>
      </c>
      <c r="H10" s="668">
        <v>5</v>
      </c>
      <c r="I10" s="669" t="s">
        <v>236</v>
      </c>
      <c r="J10" s="340"/>
    </row>
    <row r="11" spans="2:10">
      <c r="B11" s="347"/>
      <c r="C11" s="348"/>
      <c r="D11" s="349"/>
      <c r="E11" s="349"/>
      <c r="F11" s="350"/>
      <c r="G11" s="349"/>
      <c r="H11" s="349"/>
      <c r="I11" s="351"/>
      <c r="J11" s="340"/>
    </row>
    <row r="12" spans="2:10">
      <c r="B12" s="352"/>
      <c r="C12" s="468" t="s">
        <v>299</v>
      </c>
      <c r="D12" s="469">
        <v>26505518</v>
      </c>
      <c r="E12" s="469">
        <v>31953769</v>
      </c>
      <c r="F12" s="470">
        <f>+D12+E12</f>
        <v>58459287</v>
      </c>
      <c r="G12" s="469">
        <v>58261853</v>
      </c>
      <c r="H12" s="469">
        <v>55845609</v>
      </c>
      <c r="I12" s="471">
        <f>+F12-G12</f>
        <v>197434</v>
      </c>
      <c r="J12" s="340"/>
    </row>
    <row r="13" spans="2:10">
      <c r="B13" s="352"/>
      <c r="C13" s="472"/>
      <c r="D13" s="469"/>
      <c r="E13" s="469"/>
      <c r="F13" s="470"/>
      <c r="G13" s="469"/>
      <c r="H13" s="469"/>
      <c r="I13" s="471"/>
      <c r="J13" s="340"/>
    </row>
    <row r="14" spans="2:10">
      <c r="B14" s="353"/>
      <c r="C14" s="468" t="s">
        <v>300</v>
      </c>
      <c r="D14" s="469">
        <v>0</v>
      </c>
      <c r="E14" s="469">
        <v>166155</v>
      </c>
      <c r="F14" s="470">
        <f>+D14+E14</f>
        <v>166155</v>
      </c>
      <c r="G14" s="469">
        <v>166155</v>
      </c>
      <c r="H14" s="469">
        <v>166155</v>
      </c>
      <c r="I14" s="471">
        <f>+F14-G14</f>
        <v>0</v>
      </c>
      <c r="J14" s="340"/>
    </row>
    <row r="15" spans="2:10">
      <c r="B15" s="352"/>
      <c r="C15" s="472"/>
      <c r="D15" s="469"/>
      <c r="E15" s="469"/>
      <c r="F15" s="470"/>
      <c r="G15" s="469"/>
      <c r="H15" s="469"/>
      <c r="I15" s="471"/>
      <c r="J15" s="340"/>
    </row>
    <row r="16" spans="2:10" ht="30">
      <c r="B16" s="353"/>
      <c r="C16" s="468" t="s">
        <v>301</v>
      </c>
      <c r="D16" s="469">
        <v>0</v>
      </c>
      <c r="E16" s="469">
        <v>0</v>
      </c>
      <c r="F16" s="470">
        <f>+D16+E16</f>
        <v>0</v>
      </c>
      <c r="G16" s="469">
        <v>0</v>
      </c>
      <c r="H16" s="469">
        <v>0</v>
      </c>
      <c r="I16" s="471">
        <f>+F16-G16</f>
        <v>0</v>
      </c>
      <c r="J16" s="340"/>
    </row>
    <row r="17" spans="1:10">
      <c r="B17" s="353"/>
      <c r="C17" s="468"/>
      <c r="D17" s="469"/>
      <c r="E17" s="469"/>
      <c r="F17" s="470"/>
      <c r="G17" s="469"/>
      <c r="H17" s="469"/>
      <c r="I17" s="471"/>
      <c r="J17" s="340"/>
    </row>
    <row r="18" spans="1:10">
      <c r="B18" s="353"/>
      <c r="C18" s="468" t="s">
        <v>21</v>
      </c>
      <c r="D18" s="469">
        <v>0</v>
      </c>
      <c r="E18" s="469">
        <v>0</v>
      </c>
      <c r="F18" s="470">
        <f t="shared" ref="F18:F20" si="0">+D18+E18</f>
        <v>0</v>
      </c>
      <c r="G18" s="469">
        <v>0</v>
      </c>
      <c r="H18" s="469">
        <v>0</v>
      </c>
      <c r="I18" s="471">
        <f t="shared" ref="I18:I20" si="1">+F18-G18</f>
        <v>0</v>
      </c>
      <c r="J18" s="340"/>
    </row>
    <row r="19" spans="1:10">
      <c r="B19" s="353"/>
      <c r="C19" s="468"/>
      <c r="D19" s="469"/>
      <c r="E19" s="469"/>
      <c r="F19" s="470"/>
      <c r="G19" s="469"/>
      <c r="H19" s="469"/>
      <c r="I19" s="471"/>
      <c r="J19" s="340"/>
    </row>
    <row r="20" spans="1:10">
      <c r="B20" s="353"/>
      <c r="C20" s="468" t="s">
        <v>31</v>
      </c>
      <c r="D20" s="469">
        <v>0</v>
      </c>
      <c r="E20" s="469">
        <v>0</v>
      </c>
      <c r="F20" s="470">
        <f t="shared" si="0"/>
        <v>0</v>
      </c>
      <c r="G20" s="469">
        <v>0</v>
      </c>
      <c r="H20" s="469">
        <v>0</v>
      </c>
      <c r="I20" s="471">
        <f t="shared" si="1"/>
        <v>0</v>
      </c>
      <c r="J20" s="340"/>
    </row>
    <row r="21" spans="1:10">
      <c r="B21" s="354"/>
      <c r="C21" s="473"/>
      <c r="D21" s="474"/>
      <c r="E21" s="474"/>
      <c r="F21" s="475"/>
      <c r="G21" s="474"/>
      <c r="H21" s="474"/>
      <c r="I21" s="476"/>
      <c r="J21" s="340"/>
    </row>
    <row r="22" spans="1:10" s="345" customFormat="1">
      <c r="A22" s="342"/>
      <c r="B22" s="354"/>
      <c r="C22" s="473" t="s">
        <v>246</v>
      </c>
      <c r="D22" s="477">
        <f t="shared" ref="D22:I22" si="2">+D12+D14+D16+D18+D20</f>
        <v>26505518</v>
      </c>
      <c r="E22" s="477">
        <f t="shared" si="2"/>
        <v>32119924</v>
      </c>
      <c r="F22" s="477">
        <f t="shared" si="2"/>
        <v>58625442</v>
      </c>
      <c r="G22" s="477">
        <f t="shared" si="2"/>
        <v>58428008</v>
      </c>
      <c r="H22" s="477">
        <f t="shared" si="2"/>
        <v>56011764</v>
      </c>
      <c r="I22" s="478">
        <f t="shared" si="2"/>
        <v>197434</v>
      </c>
      <c r="J22" s="343"/>
    </row>
    <row r="23" spans="1:10" s="339" customFormat="1">
      <c r="B23" s="325"/>
      <c r="C23" s="325"/>
      <c r="D23" s="698" t="str">
        <f>IF(D22=II.2CAdmon!D22," ","ERROR vs ADMVA")</f>
        <v xml:space="preserve"> </v>
      </c>
      <c r="E23" s="698" t="str">
        <f>IF(E22=II.2CAdmon!E22," ","ERROR vs ADMVA")</f>
        <v xml:space="preserve"> </v>
      </c>
      <c r="F23" s="698" t="str">
        <f>IF(F22=II.2CAdmon!F22," ","ERROR VS ADMVA")</f>
        <v xml:space="preserve"> </v>
      </c>
      <c r="G23" s="698" t="str">
        <f>IF(G22=II.2CAdmon!G22," ","ERROR VS ADMVA")</f>
        <v xml:space="preserve"> </v>
      </c>
      <c r="H23" s="698" t="str">
        <f>IF(H22=II.2CAdmon!H22," ","ERROR VS ADMVA")</f>
        <v xml:space="preserve"> </v>
      </c>
      <c r="I23" s="698" t="str">
        <f>IF(I22=II.2CAdmon!I22," ","ERROR VS ADMVA")</f>
        <v xml:space="preserve"> </v>
      </c>
    </row>
    <row r="26" spans="1:10">
      <c r="E26" s="704"/>
      <c r="F26" s="704"/>
      <c r="G26" s="704"/>
      <c r="H26" s="704"/>
    </row>
    <row r="27" spans="1:10">
      <c r="E27" s="704"/>
      <c r="F27" s="704"/>
      <c r="G27" s="704"/>
      <c r="H27" s="704"/>
    </row>
    <row r="28" spans="1:10">
      <c r="E28" s="704"/>
      <c r="F28" s="704"/>
      <c r="G28" s="704"/>
      <c r="H28" s="704"/>
    </row>
  </sheetData>
  <sheetProtection formatCells="0"/>
  <mergeCells count="9">
    <mergeCell ref="B1:I1"/>
    <mergeCell ref="B8:C10"/>
    <mergeCell ref="D8:H8"/>
    <mergeCell ref="I8:I9"/>
    <mergeCell ref="B2:I2"/>
    <mergeCell ref="B3:I3"/>
    <mergeCell ref="B4:I4"/>
    <mergeCell ref="B5:I5"/>
    <mergeCell ref="B6:I6"/>
  </mergeCells>
  <pageMargins left="0.7" right="0.7" top="0.75" bottom="0.75" header="0.3" footer="0.3"/>
  <pageSetup scale="7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="80" zoomScaleNormal="80" workbookViewId="0">
      <selection activeCell="E52" sqref="E52:I52"/>
    </sheetView>
  </sheetViews>
  <sheetFormatPr baseColWidth="10" defaultRowHeight="15"/>
  <cols>
    <col min="1" max="1" width="1.5703125" style="387" customWidth="1"/>
    <col min="2" max="2" width="4.5703125" style="485" customWidth="1"/>
    <col min="3" max="3" width="60.28515625" style="396" customWidth="1"/>
    <col min="4" max="4" width="20.7109375" style="396" customWidth="1"/>
    <col min="5" max="5" width="20.7109375" style="486" customWidth="1"/>
    <col min="6" max="9" width="20.7109375" style="396" customWidth="1"/>
    <col min="10" max="10" width="3.28515625" style="387" customWidth="1"/>
    <col min="11" max="16384" width="11.42578125" style="394"/>
  </cols>
  <sheetData>
    <row r="1" spans="1:10" s="388" customFormat="1" ht="19.5" customHeight="1">
      <c r="B1" s="940" t="str">
        <f>II.4CTG!B1</f>
        <v>CUARTO INFORME TRIMESTRAL DEL GASTO PÚBLICO 2021</v>
      </c>
      <c r="C1" s="940"/>
      <c r="D1" s="940"/>
      <c r="E1" s="940"/>
      <c r="F1" s="940"/>
      <c r="G1" s="940"/>
      <c r="H1" s="940"/>
      <c r="I1" s="940"/>
    </row>
    <row r="2" spans="1:10" s="391" customFormat="1" ht="15.75">
      <c r="A2" s="389"/>
      <c r="B2" s="916" t="s">
        <v>204</v>
      </c>
      <c r="C2" s="916"/>
      <c r="D2" s="916"/>
      <c r="E2" s="916"/>
      <c r="F2" s="916"/>
      <c r="G2" s="916"/>
      <c r="H2" s="916"/>
      <c r="I2" s="916"/>
      <c r="J2" s="389"/>
    </row>
    <row r="3" spans="1:10" s="391" customFormat="1" ht="15.75">
      <c r="A3" s="389"/>
      <c r="B3" s="917" t="str">
        <f>II.4CTG!B3</f>
        <v>INSTITUTO TECNOLÓGICO SUPERIOR DE PEROTE</v>
      </c>
      <c r="C3" s="917"/>
      <c r="D3" s="917"/>
      <c r="E3" s="917"/>
      <c r="F3" s="917"/>
      <c r="G3" s="917"/>
      <c r="H3" s="917"/>
      <c r="I3" s="917"/>
      <c r="J3" s="389"/>
    </row>
    <row r="4" spans="1:10" s="391" customFormat="1" ht="15.75">
      <c r="A4" s="389"/>
      <c r="B4" s="917" t="s">
        <v>228</v>
      </c>
      <c r="C4" s="917"/>
      <c r="D4" s="917"/>
      <c r="E4" s="917"/>
      <c r="F4" s="917"/>
      <c r="G4" s="917"/>
      <c r="H4" s="917"/>
      <c r="I4" s="917"/>
      <c r="J4" s="389"/>
    </row>
    <row r="5" spans="1:10" s="391" customFormat="1" ht="15.75">
      <c r="A5" s="389"/>
      <c r="B5" s="917" t="s">
        <v>302</v>
      </c>
      <c r="C5" s="917"/>
      <c r="D5" s="917"/>
      <c r="E5" s="917"/>
      <c r="F5" s="917"/>
      <c r="G5" s="917"/>
      <c r="H5" s="917"/>
      <c r="I5" s="917"/>
      <c r="J5" s="389"/>
    </row>
    <row r="6" spans="1:10" s="391" customFormat="1" ht="15.75">
      <c r="A6" s="389"/>
      <c r="B6" s="918" t="str">
        <f>II.4CTG!B6</f>
        <v>Del 1 de Enero al 31 de Diciembre de 2021</v>
      </c>
      <c r="C6" s="918"/>
      <c r="D6" s="918"/>
      <c r="E6" s="918"/>
      <c r="F6" s="918"/>
      <c r="G6" s="918"/>
      <c r="H6" s="918"/>
      <c r="I6" s="918"/>
      <c r="J6" s="389"/>
    </row>
    <row r="7" spans="1:10" s="388" customFormat="1" ht="9" customHeight="1">
      <c r="A7" s="389"/>
      <c r="B7" s="659"/>
      <c r="C7" s="659"/>
      <c r="D7" s="659"/>
      <c r="E7" s="670"/>
      <c r="F7" s="659"/>
      <c r="G7" s="659"/>
      <c r="H7" s="659"/>
      <c r="I7" s="659"/>
      <c r="J7" s="389"/>
    </row>
    <row r="8" spans="1:10" s="391" customFormat="1" ht="15.75">
      <c r="A8" s="389"/>
      <c r="B8" s="920" t="s">
        <v>0</v>
      </c>
      <c r="C8" s="921"/>
      <c r="D8" s="922" t="s">
        <v>230</v>
      </c>
      <c r="E8" s="922"/>
      <c r="F8" s="922"/>
      <c r="G8" s="922"/>
      <c r="H8" s="922"/>
      <c r="I8" s="923" t="s">
        <v>231</v>
      </c>
      <c r="J8" s="389"/>
    </row>
    <row r="9" spans="1:10" s="391" customFormat="1" ht="31.5">
      <c r="A9" s="389"/>
      <c r="B9" s="920"/>
      <c r="C9" s="921"/>
      <c r="D9" s="666" t="s">
        <v>232</v>
      </c>
      <c r="E9" s="665" t="s">
        <v>233</v>
      </c>
      <c r="F9" s="671" t="s">
        <v>211</v>
      </c>
      <c r="G9" s="665" t="s">
        <v>212</v>
      </c>
      <c r="H9" s="665" t="s">
        <v>234</v>
      </c>
      <c r="I9" s="923"/>
      <c r="J9" s="389"/>
    </row>
    <row r="10" spans="1:10" s="391" customFormat="1" ht="15.75">
      <c r="A10" s="389"/>
      <c r="B10" s="920"/>
      <c r="C10" s="921"/>
      <c r="D10" s="666">
        <v>1</v>
      </c>
      <c r="E10" s="672">
        <v>2</v>
      </c>
      <c r="F10" s="671" t="s">
        <v>235</v>
      </c>
      <c r="G10" s="665">
        <v>4</v>
      </c>
      <c r="H10" s="665">
        <v>5</v>
      </c>
      <c r="I10" s="666" t="s">
        <v>236</v>
      </c>
      <c r="J10" s="389"/>
    </row>
    <row r="11" spans="1:10" ht="3" customHeight="1">
      <c r="A11" s="392"/>
      <c r="B11" s="481"/>
      <c r="C11" s="482"/>
      <c r="D11" s="483"/>
      <c r="E11" s="484"/>
      <c r="F11" s="482"/>
      <c r="G11" s="484"/>
      <c r="H11" s="484"/>
      <c r="I11" s="483"/>
      <c r="J11" s="392"/>
    </row>
    <row r="12" spans="1:10" s="480" customFormat="1">
      <c r="A12" s="479"/>
      <c r="B12" s="941" t="s">
        <v>303</v>
      </c>
      <c r="C12" s="942"/>
      <c r="D12" s="487">
        <f>SUM(D13:D20)</f>
        <v>0</v>
      </c>
      <c r="E12" s="488">
        <f t="shared" ref="E12:I12" si="0">SUM(E13:E20)</f>
        <v>0</v>
      </c>
      <c r="F12" s="489">
        <f t="shared" si="0"/>
        <v>0</v>
      </c>
      <c r="G12" s="488">
        <f t="shared" si="0"/>
        <v>0</v>
      </c>
      <c r="H12" s="488">
        <f t="shared" si="0"/>
        <v>0</v>
      </c>
      <c r="I12" s="487">
        <f t="shared" si="0"/>
        <v>0</v>
      </c>
      <c r="J12" s="479"/>
    </row>
    <row r="13" spans="1:10" s="480" customFormat="1">
      <c r="A13" s="479"/>
      <c r="B13" s="490"/>
      <c r="C13" s="491" t="s">
        <v>304</v>
      </c>
      <c r="D13" s="447"/>
      <c r="E13" s="444"/>
      <c r="F13" s="492">
        <f>+D13+E13</f>
        <v>0</v>
      </c>
      <c r="G13" s="444"/>
      <c r="H13" s="444"/>
      <c r="I13" s="446">
        <f>+F13-G13</f>
        <v>0</v>
      </c>
      <c r="J13" s="479"/>
    </row>
    <row r="14" spans="1:10" s="480" customFormat="1">
      <c r="A14" s="479"/>
      <c r="B14" s="490"/>
      <c r="C14" s="491" t="s">
        <v>305</v>
      </c>
      <c r="D14" s="447"/>
      <c r="E14" s="444"/>
      <c r="F14" s="492">
        <f>+D14+E14</f>
        <v>0</v>
      </c>
      <c r="G14" s="444"/>
      <c r="H14" s="444"/>
      <c r="I14" s="446">
        <f t="shared" ref="I14:I20" si="1">+F14-G14</f>
        <v>0</v>
      </c>
      <c r="J14" s="479"/>
    </row>
    <row r="15" spans="1:10" s="480" customFormat="1">
      <c r="A15" s="479"/>
      <c r="B15" s="490"/>
      <c r="C15" s="491" t="s">
        <v>306</v>
      </c>
      <c r="D15" s="447"/>
      <c r="E15" s="444"/>
      <c r="F15" s="492">
        <f t="shared" ref="F15:F20" si="2">+D15+E15</f>
        <v>0</v>
      </c>
      <c r="G15" s="444"/>
      <c r="H15" s="444"/>
      <c r="I15" s="446">
        <f t="shared" si="1"/>
        <v>0</v>
      </c>
      <c r="J15" s="479"/>
    </row>
    <row r="16" spans="1:10" s="480" customFormat="1">
      <c r="A16" s="479"/>
      <c r="B16" s="490"/>
      <c r="C16" s="491" t="s">
        <v>307</v>
      </c>
      <c r="D16" s="447"/>
      <c r="E16" s="444"/>
      <c r="F16" s="492">
        <f t="shared" si="2"/>
        <v>0</v>
      </c>
      <c r="G16" s="444"/>
      <c r="H16" s="444"/>
      <c r="I16" s="446">
        <f t="shared" si="1"/>
        <v>0</v>
      </c>
      <c r="J16" s="479"/>
    </row>
    <row r="17" spans="1:10" s="480" customFormat="1">
      <c r="A17" s="479"/>
      <c r="B17" s="490"/>
      <c r="C17" s="491" t="s">
        <v>308</v>
      </c>
      <c r="D17" s="447"/>
      <c r="E17" s="444"/>
      <c r="F17" s="492">
        <f t="shared" si="2"/>
        <v>0</v>
      </c>
      <c r="G17" s="444"/>
      <c r="H17" s="444"/>
      <c r="I17" s="446">
        <f t="shared" si="1"/>
        <v>0</v>
      </c>
      <c r="J17" s="479"/>
    </row>
    <row r="18" spans="1:10" s="480" customFormat="1">
      <c r="A18" s="479"/>
      <c r="B18" s="490"/>
      <c r="C18" s="491" t="s">
        <v>309</v>
      </c>
      <c r="D18" s="447"/>
      <c r="E18" s="444"/>
      <c r="F18" s="492">
        <f t="shared" si="2"/>
        <v>0</v>
      </c>
      <c r="G18" s="444"/>
      <c r="H18" s="444"/>
      <c r="I18" s="446">
        <f t="shared" si="1"/>
        <v>0</v>
      </c>
      <c r="J18" s="479"/>
    </row>
    <row r="19" spans="1:10" s="480" customFormat="1">
      <c r="A19" s="479"/>
      <c r="B19" s="490"/>
      <c r="C19" s="491" t="s">
        <v>310</v>
      </c>
      <c r="D19" s="447"/>
      <c r="E19" s="444"/>
      <c r="F19" s="492">
        <f t="shared" si="2"/>
        <v>0</v>
      </c>
      <c r="G19" s="444"/>
      <c r="H19" s="444"/>
      <c r="I19" s="446">
        <f t="shared" si="1"/>
        <v>0</v>
      </c>
      <c r="J19" s="479"/>
    </row>
    <row r="20" spans="1:10" s="480" customFormat="1">
      <c r="A20" s="479"/>
      <c r="B20" s="490"/>
      <c r="C20" s="491" t="s">
        <v>273</v>
      </c>
      <c r="D20" s="447"/>
      <c r="E20" s="444"/>
      <c r="F20" s="492">
        <f t="shared" si="2"/>
        <v>0</v>
      </c>
      <c r="G20" s="444"/>
      <c r="H20" s="444"/>
      <c r="I20" s="446">
        <f t="shared" si="1"/>
        <v>0</v>
      </c>
      <c r="J20" s="479"/>
    </row>
    <row r="21" spans="1:10" s="480" customFormat="1">
      <c r="A21" s="479"/>
      <c r="B21" s="490"/>
      <c r="C21" s="491"/>
      <c r="D21" s="447"/>
      <c r="E21" s="444"/>
      <c r="F21" s="492"/>
      <c r="G21" s="444"/>
      <c r="H21" s="444"/>
      <c r="I21" s="446"/>
      <c r="J21" s="479"/>
    </row>
    <row r="22" spans="1:10" s="356" customFormat="1">
      <c r="A22" s="355"/>
      <c r="B22" s="941" t="s">
        <v>311</v>
      </c>
      <c r="C22" s="942"/>
      <c r="D22" s="487">
        <f>SUM(D23:D29)</f>
        <v>26505518</v>
      </c>
      <c r="E22" s="488">
        <f t="shared" ref="E22" si="3">SUM(E23:E29)</f>
        <v>32119924</v>
      </c>
      <c r="F22" s="489">
        <f>+D22+E22</f>
        <v>58625442</v>
      </c>
      <c r="G22" s="488">
        <f t="shared" ref="G22:H22" si="4">SUM(G23:G29)</f>
        <v>58428008</v>
      </c>
      <c r="H22" s="488">
        <f t="shared" si="4"/>
        <v>56011764</v>
      </c>
      <c r="I22" s="487">
        <f>+F22-G22</f>
        <v>197434</v>
      </c>
      <c r="J22" s="355"/>
    </row>
    <row r="23" spans="1:10" s="480" customFormat="1">
      <c r="A23" s="479"/>
      <c r="B23" s="490"/>
      <c r="C23" s="491" t="s">
        <v>312</v>
      </c>
      <c r="D23" s="493"/>
      <c r="E23" s="494"/>
      <c r="F23" s="492">
        <f t="shared" ref="F23:F29" si="5">+D23+E23</f>
        <v>0</v>
      </c>
      <c r="G23" s="494"/>
      <c r="H23" s="494"/>
      <c r="I23" s="446">
        <f t="shared" ref="I23:I29" si="6">+F23-G23</f>
        <v>0</v>
      </c>
      <c r="J23" s="479"/>
    </row>
    <row r="24" spans="1:10" s="480" customFormat="1">
      <c r="A24" s="479"/>
      <c r="B24" s="490"/>
      <c r="C24" s="491" t="s">
        <v>313</v>
      </c>
      <c r="D24" s="493"/>
      <c r="E24" s="494"/>
      <c r="F24" s="492">
        <f t="shared" si="5"/>
        <v>0</v>
      </c>
      <c r="G24" s="494"/>
      <c r="H24" s="494"/>
      <c r="I24" s="446">
        <f t="shared" si="6"/>
        <v>0</v>
      </c>
      <c r="J24" s="479"/>
    </row>
    <row r="25" spans="1:10" s="480" customFormat="1">
      <c r="A25" s="479"/>
      <c r="B25" s="490"/>
      <c r="C25" s="491" t="s">
        <v>314</v>
      </c>
      <c r="D25" s="493"/>
      <c r="E25" s="494"/>
      <c r="F25" s="492">
        <f t="shared" si="5"/>
        <v>0</v>
      </c>
      <c r="G25" s="494"/>
      <c r="H25" s="494"/>
      <c r="I25" s="446">
        <f t="shared" si="6"/>
        <v>0</v>
      </c>
      <c r="J25" s="479"/>
    </row>
    <row r="26" spans="1:10" s="480" customFormat="1">
      <c r="A26" s="479"/>
      <c r="B26" s="490"/>
      <c r="C26" s="491" t="s">
        <v>315</v>
      </c>
      <c r="D26" s="493"/>
      <c r="E26" s="494"/>
      <c r="F26" s="492">
        <f t="shared" si="5"/>
        <v>0</v>
      </c>
      <c r="G26" s="494"/>
      <c r="H26" s="494"/>
      <c r="I26" s="446">
        <f t="shared" si="6"/>
        <v>0</v>
      </c>
      <c r="J26" s="479"/>
    </row>
    <row r="27" spans="1:10" s="480" customFormat="1">
      <c r="A27" s="479"/>
      <c r="B27" s="490"/>
      <c r="C27" s="491" t="s">
        <v>316</v>
      </c>
      <c r="D27" s="493">
        <v>26505518</v>
      </c>
      <c r="E27" s="494">
        <v>32119924</v>
      </c>
      <c r="F27" s="492">
        <f t="shared" si="5"/>
        <v>58625442</v>
      </c>
      <c r="G27" s="494">
        <v>58428008</v>
      </c>
      <c r="H27" s="494">
        <v>56011764</v>
      </c>
      <c r="I27" s="446">
        <f t="shared" si="6"/>
        <v>197434</v>
      </c>
      <c r="J27" s="479"/>
    </row>
    <row r="28" spans="1:10" s="480" customFormat="1">
      <c r="A28" s="479"/>
      <c r="B28" s="490"/>
      <c r="C28" s="491" t="s">
        <v>317</v>
      </c>
      <c r="D28" s="493"/>
      <c r="E28" s="494"/>
      <c r="F28" s="492">
        <f t="shared" si="5"/>
        <v>0</v>
      </c>
      <c r="G28" s="494"/>
      <c r="H28" s="494"/>
      <c r="I28" s="446">
        <f t="shared" si="6"/>
        <v>0</v>
      </c>
      <c r="J28" s="479"/>
    </row>
    <row r="29" spans="1:10" s="480" customFormat="1">
      <c r="A29" s="479"/>
      <c r="B29" s="490"/>
      <c r="C29" s="491" t="s">
        <v>318</v>
      </c>
      <c r="D29" s="493"/>
      <c r="E29" s="494"/>
      <c r="F29" s="492">
        <f t="shared" si="5"/>
        <v>0</v>
      </c>
      <c r="G29" s="494"/>
      <c r="H29" s="494"/>
      <c r="I29" s="446">
        <f t="shared" si="6"/>
        <v>0</v>
      </c>
      <c r="J29" s="479"/>
    </row>
    <row r="30" spans="1:10" s="480" customFormat="1">
      <c r="A30" s="479"/>
      <c r="B30" s="490"/>
      <c r="C30" s="491"/>
      <c r="D30" s="493"/>
      <c r="E30" s="494"/>
      <c r="F30" s="495"/>
      <c r="G30" s="494"/>
      <c r="H30" s="494"/>
      <c r="I30" s="496"/>
      <c r="J30" s="479"/>
    </row>
    <row r="31" spans="1:10" s="356" customFormat="1">
      <c r="A31" s="355"/>
      <c r="B31" s="941" t="s">
        <v>319</v>
      </c>
      <c r="C31" s="942"/>
      <c r="D31" s="497">
        <f>SUM(D32:D40)</f>
        <v>0</v>
      </c>
      <c r="E31" s="498">
        <f>SUM(E32:E40)</f>
        <v>0</v>
      </c>
      <c r="F31" s="499">
        <f>+D31+E31</f>
        <v>0</v>
      </c>
      <c r="G31" s="498">
        <f>SUM(G32:G40)</f>
        <v>0</v>
      </c>
      <c r="H31" s="498">
        <f>SUM(H32:H40)</f>
        <v>0</v>
      </c>
      <c r="I31" s="497">
        <f>+F31-G31</f>
        <v>0</v>
      </c>
      <c r="J31" s="355"/>
    </row>
    <row r="32" spans="1:10" s="480" customFormat="1">
      <c r="A32" s="479"/>
      <c r="B32" s="490"/>
      <c r="C32" s="491" t="s">
        <v>320</v>
      </c>
      <c r="D32" s="493"/>
      <c r="E32" s="494"/>
      <c r="F32" s="495">
        <f t="shared" ref="F32:F40" si="7">+D32+E32</f>
        <v>0</v>
      </c>
      <c r="G32" s="494"/>
      <c r="H32" s="494"/>
      <c r="I32" s="496">
        <f t="shared" ref="I32:I40" si="8">+F32-G32</f>
        <v>0</v>
      </c>
      <c r="J32" s="479"/>
    </row>
    <row r="33" spans="1:10" s="480" customFormat="1">
      <c r="A33" s="479"/>
      <c r="B33" s="490"/>
      <c r="C33" s="491" t="s">
        <v>321</v>
      </c>
      <c r="D33" s="493"/>
      <c r="E33" s="494"/>
      <c r="F33" s="495">
        <f t="shared" si="7"/>
        <v>0</v>
      </c>
      <c r="G33" s="494"/>
      <c r="H33" s="494"/>
      <c r="I33" s="496">
        <f t="shared" si="8"/>
        <v>0</v>
      </c>
      <c r="J33" s="479"/>
    </row>
    <row r="34" spans="1:10" s="480" customFormat="1">
      <c r="A34" s="479"/>
      <c r="B34" s="490"/>
      <c r="C34" s="491" t="s">
        <v>322</v>
      </c>
      <c r="D34" s="493"/>
      <c r="E34" s="494"/>
      <c r="F34" s="495">
        <f t="shared" si="7"/>
        <v>0</v>
      </c>
      <c r="G34" s="494"/>
      <c r="H34" s="494"/>
      <c r="I34" s="496">
        <f t="shared" si="8"/>
        <v>0</v>
      </c>
      <c r="J34" s="479"/>
    </row>
    <row r="35" spans="1:10" s="480" customFormat="1">
      <c r="A35" s="479"/>
      <c r="B35" s="490"/>
      <c r="C35" s="491" t="s">
        <v>323</v>
      </c>
      <c r="D35" s="493"/>
      <c r="E35" s="494"/>
      <c r="F35" s="495">
        <f t="shared" si="7"/>
        <v>0</v>
      </c>
      <c r="G35" s="494"/>
      <c r="H35" s="494"/>
      <c r="I35" s="496">
        <f t="shared" si="8"/>
        <v>0</v>
      </c>
      <c r="J35" s="479"/>
    </row>
    <row r="36" spans="1:10" s="480" customFormat="1">
      <c r="A36" s="479"/>
      <c r="B36" s="490"/>
      <c r="C36" s="491" t="s">
        <v>324</v>
      </c>
      <c r="D36" s="493"/>
      <c r="E36" s="494"/>
      <c r="F36" s="495">
        <f t="shared" si="7"/>
        <v>0</v>
      </c>
      <c r="G36" s="494"/>
      <c r="H36" s="494"/>
      <c r="I36" s="496">
        <f t="shared" si="8"/>
        <v>0</v>
      </c>
      <c r="J36" s="479"/>
    </row>
    <row r="37" spans="1:10" s="480" customFormat="1">
      <c r="A37" s="479"/>
      <c r="B37" s="490"/>
      <c r="C37" s="491" t="s">
        <v>325</v>
      </c>
      <c r="D37" s="493"/>
      <c r="E37" s="494"/>
      <c r="F37" s="495">
        <f t="shared" si="7"/>
        <v>0</v>
      </c>
      <c r="G37" s="494"/>
      <c r="H37" s="494"/>
      <c r="I37" s="496">
        <f t="shared" si="8"/>
        <v>0</v>
      </c>
      <c r="J37" s="479"/>
    </row>
    <row r="38" spans="1:10" s="480" customFormat="1">
      <c r="A38" s="479"/>
      <c r="B38" s="490"/>
      <c r="C38" s="491" t="s">
        <v>326</v>
      </c>
      <c r="D38" s="493"/>
      <c r="E38" s="494"/>
      <c r="F38" s="495">
        <f t="shared" si="7"/>
        <v>0</v>
      </c>
      <c r="G38" s="494"/>
      <c r="H38" s="494"/>
      <c r="I38" s="496">
        <f t="shared" si="8"/>
        <v>0</v>
      </c>
      <c r="J38" s="479"/>
    </row>
    <row r="39" spans="1:10" s="480" customFormat="1">
      <c r="A39" s="479"/>
      <c r="B39" s="490"/>
      <c r="C39" s="491" t="s">
        <v>327</v>
      </c>
      <c r="D39" s="493"/>
      <c r="E39" s="494"/>
      <c r="F39" s="495">
        <f t="shared" si="7"/>
        <v>0</v>
      </c>
      <c r="G39" s="494"/>
      <c r="H39" s="494"/>
      <c r="I39" s="496">
        <f t="shared" si="8"/>
        <v>0</v>
      </c>
      <c r="J39" s="479"/>
    </row>
    <row r="40" spans="1:10" s="480" customFormat="1">
      <c r="A40" s="479"/>
      <c r="B40" s="490"/>
      <c r="C40" s="491" t="s">
        <v>328</v>
      </c>
      <c r="D40" s="493"/>
      <c r="E40" s="494"/>
      <c r="F40" s="495">
        <f t="shared" si="7"/>
        <v>0</v>
      </c>
      <c r="G40" s="494"/>
      <c r="H40" s="494"/>
      <c r="I40" s="496">
        <f t="shared" si="8"/>
        <v>0</v>
      </c>
      <c r="J40" s="479"/>
    </row>
    <row r="41" spans="1:10" s="480" customFormat="1">
      <c r="A41" s="479"/>
      <c r="B41" s="490"/>
      <c r="C41" s="491"/>
      <c r="D41" s="493"/>
      <c r="E41" s="494"/>
      <c r="F41" s="495"/>
      <c r="G41" s="494"/>
      <c r="H41" s="494"/>
      <c r="I41" s="496"/>
      <c r="J41" s="479"/>
    </row>
    <row r="42" spans="1:10" s="356" customFormat="1">
      <c r="A42" s="355"/>
      <c r="B42" s="941" t="s">
        <v>329</v>
      </c>
      <c r="C42" s="942"/>
      <c r="D42" s="497">
        <f>SUM(D43:D46)</f>
        <v>0</v>
      </c>
      <c r="E42" s="498">
        <f>SUM(E43:E46)</f>
        <v>0</v>
      </c>
      <c r="F42" s="499">
        <f>+D42+E42</f>
        <v>0</v>
      </c>
      <c r="G42" s="498">
        <f t="shared" ref="G42:H42" si="9">SUM(G43:G46)</f>
        <v>0</v>
      </c>
      <c r="H42" s="498">
        <f t="shared" si="9"/>
        <v>0</v>
      </c>
      <c r="I42" s="497">
        <f>+F42-G42</f>
        <v>0</v>
      </c>
      <c r="J42" s="355"/>
    </row>
    <row r="43" spans="1:10" s="480" customFormat="1" ht="35.25" customHeight="1">
      <c r="A43" s="479"/>
      <c r="B43" s="490"/>
      <c r="C43" s="491" t="s">
        <v>330</v>
      </c>
      <c r="D43" s="493"/>
      <c r="E43" s="494"/>
      <c r="F43" s="495">
        <f t="shared" ref="F43:F46" si="10">+D43+E43</f>
        <v>0</v>
      </c>
      <c r="G43" s="494"/>
      <c r="H43" s="494"/>
      <c r="I43" s="496">
        <f t="shared" ref="I43:I46" si="11">+F43-G43</f>
        <v>0</v>
      </c>
      <c r="J43" s="479"/>
    </row>
    <row r="44" spans="1:10" s="480" customFormat="1" ht="30">
      <c r="A44" s="479"/>
      <c r="B44" s="490"/>
      <c r="C44" s="491" t="s">
        <v>331</v>
      </c>
      <c r="D44" s="493"/>
      <c r="E44" s="494"/>
      <c r="F44" s="495">
        <f t="shared" si="10"/>
        <v>0</v>
      </c>
      <c r="G44" s="494"/>
      <c r="H44" s="494"/>
      <c r="I44" s="496">
        <f t="shared" si="11"/>
        <v>0</v>
      </c>
      <c r="J44" s="479"/>
    </row>
    <row r="45" spans="1:10" s="480" customFormat="1">
      <c r="A45" s="479"/>
      <c r="B45" s="490"/>
      <c r="C45" s="491" t="s">
        <v>332</v>
      </c>
      <c r="D45" s="493"/>
      <c r="E45" s="494"/>
      <c r="F45" s="495">
        <f t="shared" si="10"/>
        <v>0</v>
      </c>
      <c r="G45" s="494"/>
      <c r="H45" s="494"/>
      <c r="I45" s="496">
        <f t="shared" si="11"/>
        <v>0</v>
      </c>
      <c r="J45" s="479"/>
    </row>
    <row r="46" spans="1:10" s="480" customFormat="1">
      <c r="A46" s="479"/>
      <c r="B46" s="490"/>
      <c r="C46" s="491" t="s">
        <v>333</v>
      </c>
      <c r="D46" s="493"/>
      <c r="E46" s="494"/>
      <c r="F46" s="495">
        <f t="shared" si="10"/>
        <v>0</v>
      </c>
      <c r="G46" s="494"/>
      <c r="H46" s="494"/>
      <c r="I46" s="496">
        <f t="shared" si="11"/>
        <v>0</v>
      </c>
      <c r="J46" s="479"/>
    </row>
    <row r="47" spans="1:10" s="480" customFormat="1">
      <c r="A47" s="479"/>
      <c r="B47" s="500"/>
      <c r="C47" s="501"/>
      <c r="D47" s="502"/>
      <c r="E47" s="503"/>
      <c r="F47" s="504"/>
      <c r="G47" s="503"/>
      <c r="H47" s="503"/>
      <c r="I47" s="505"/>
      <c r="J47" s="479"/>
    </row>
    <row r="48" spans="1:10" s="356" customFormat="1">
      <c r="A48" s="355"/>
      <c r="B48" s="506"/>
      <c r="C48" s="507" t="s">
        <v>246</v>
      </c>
      <c r="D48" s="508">
        <f>+D12+D22+D31+D42</f>
        <v>26505518</v>
      </c>
      <c r="E48" s="509">
        <f t="shared" ref="E48:I48" si="12">+E12+E22+E31+E42</f>
        <v>32119924</v>
      </c>
      <c r="F48" s="510">
        <f t="shared" si="12"/>
        <v>58625442</v>
      </c>
      <c r="G48" s="509">
        <f t="shared" si="12"/>
        <v>58428008</v>
      </c>
      <c r="H48" s="509">
        <f t="shared" si="12"/>
        <v>56011764</v>
      </c>
      <c r="I48" s="508">
        <f t="shared" si="12"/>
        <v>197434</v>
      </c>
      <c r="J48" s="355"/>
    </row>
    <row r="49" spans="4:10">
      <c r="J49" s="392"/>
    </row>
    <row r="50" spans="4:10" ht="15.75">
      <c r="D50" s="699" t="str">
        <f>IF(D48=II.2CAdmon!D22," ","ERROR VS ADMVA")</f>
        <v xml:space="preserve"> </v>
      </c>
      <c r="E50" s="700" t="str">
        <f>IF(E48=II.2CAdmon!E22," ","ERROR VS ADMVA")</f>
        <v xml:space="preserve"> </v>
      </c>
      <c r="F50" s="699" t="str">
        <f>IF(F48=II.2CAdmon!F22," ","ERROR VS ADMVA")</f>
        <v xml:space="preserve"> </v>
      </c>
      <c r="G50" s="699" t="str">
        <f>IF(G48=II.2CAdmon!G22," ","ERRORVS ADMVA")</f>
        <v xml:space="preserve"> </v>
      </c>
      <c r="H50" s="699" t="str">
        <f>IF(H48=II.2CAdmon!H22," ","ERROR VS ADMVA")</f>
        <v xml:space="preserve"> </v>
      </c>
      <c r="I50" s="699" t="str">
        <f>IF(I48=II.2CAdmon!I22," ","ERROR VS ADMVA")</f>
        <v xml:space="preserve"> </v>
      </c>
      <c r="J50" s="392"/>
    </row>
  </sheetData>
  <sheetProtection formatCells="0"/>
  <mergeCells count="13">
    <mergeCell ref="B1:I1"/>
    <mergeCell ref="B42:C42"/>
    <mergeCell ref="B8:C10"/>
    <mergeCell ref="D8:H8"/>
    <mergeCell ref="I8:I9"/>
    <mergeCell ref="B12:C12"/>
    <mergeCell ref="B22:C22"/>
    <mergeCell ref="B31:C31"/>
    <mergeCell ref="B6:I6"/>
    <mergeCell ref="B2:I2"/>
    <mergeCell ref="B3:I3"/>
    <mergeCell ref="B4:I4"/>
    <mergeCell ref="B5:I5"/>
  </mergeCells>
  <pageMargins left="0.91" right="0.7" top="0.75" bottom="0.75" header="0.3" footer="0.3"/>
  <pageSetup scale="61" orientation="landscape" r:id="rId1"/>
  <ignoredErrors>
    <ignoredError sqref="F22 F31:F43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="106" zoomScaleNormal="106" workbookViewId="0">
      <selection activeCell="B2" sqref="B2:I2"/>
    </sheetView>
  </sheetViews>
  <sheetFormatPr baseColWidth="10" defaultRowHeight="15"/>
  <cols>
    <col min="1" max="1" width="3" style="394" customWidth="1"/>
    <col min="2" max="2" width="18.5703125" style="394" customWidth="1"/>
    <col min="3" max="3" width="21" style="394" customWidth="1"/>
    <col min="4" max="4" width="13.85546875" style="394" customWidth="1"/>
    <col min="5" max="5" width="14.140625" style="394" customWidth="1"/>
    <col min="6" max="7" width="11.42578125" style="394"/>
    <col min="8" max="8" width="13.42578125" style="394" customWidth="1"/>
    <col min="9" max="9" width="10" style="394" customWidth="1"/>
    <col min="10" max="10" width="3" style="394" customWidth="1"/>
    <col min="11" max="16384" width="11.42578125" style="394"/>
  </cols>
  <sheetData>
    <row r="1" spans="1:10" ht="15.75">
      <c r="A1" s="387"/>
      <c r="B1" s="919" t="str">
        <f>II.5CFG!B1</f>
        <v>CUARTO INFORME TRIMESTRAL DEL GASTO PÚBLICO 2021</v>
      </c>
      <c r="C1" s="919"/>
      <c r="D1" s="919"/>
      <c r="E1" s="919"/>
      <c r="F1" s="919"/>
      <c r="G1" s="919"/>
      <c r="H1" s="919"/>
      <c r="I1" s="919"/>
      <c r="J1" s="387"/>
    </row>
    <row r="2" spans="1:10" s="391" customFormat="1" ht="15.75">
      <c r="A2" s="388"/>
      <c r="B2" s="955" t="s">
        <v>204</v>
      </c>
      <c r="C2" s="916"/>
      <c r="D2" s="916"/>
      <c r="E2" s="916"/>
      <c r="F2" s="916"/>
      <c r="G2" s="916"/>
      <c r="H2" s="916"/>
      <c r="I2" s="924"/>
      <c r="J2" s="388"/>
    </row>
    <row r="3" spans="1:10" s="391" customFormat="1" ht="15.75">
      <c r="A3" s="388"/>
      <c r="B3" s="954" t="str">
        <f>II.5CFG!B3</f>
        <v>INSTITUTO TECNOLÓGICO SUPERIOR DE PEROTE</v>
      </c>
      <c r="C3" s="917"/>
      <c r="D3" s="917"/>
      <c r="E3" s="917"/>
      <c r="F3" s="917"/>
      <c r="G3" s="917"/>
      <c r="H3" s="917"/>
      <c r="I3" s="925"/>
      <c r="J3" s="388"/>
    </row>
    <row r="4" spans="1:10" s="391" customFormat="1" ht="15.75">
      <c r="A4" s="388"/>
      <c r="B4" s="954" t="s">
        <v>166</v>
      </c>
      <c r="C4" s="917"/>
      <c r="D4" s="917"/>
      <c r="E4" s="917"/>
      <c r="F4" s="917"/>
      <c r="G4" s="917"/>
      <c r="H4" s="917"/>
      <c r="I4" s="925"/>
      <c r="J4" s="388"/>
    </row>
    <row r="5" spans="1:10" s="391" customFormat="1" ht="15.75">
      <c r="A5" s="388"/>
      <c r="B5" s="956" t="str">
        <f>II.5CFG!B6</f>
        <v>Del 1 de Enero al 31 de Diciembre de 2021</v>
      </c>
      <c r="C5" s="918"/>
      <c r="D5" s="918"/>
      <c r="E5" s="918"/>
      <c r="F5" s="918"/>
      <c r="G5" s="918"/>
      <c r="H5" s="918"/>
      <c r="I5" s="928"/>
      <c r="J5" s="388"/>
    </row>
    <row r="6" spans="1:10" s="391" customFormat="1" ht="15.75">
      <c r="A6" s="388"/>
      <c r="B6" s="673"/>
      <c r="C6" s="673"/>
      <c r="D6" s="673"/>
      <c r="E6" s="673"/>
      <c r="F6" s="673"/>
      <c r="G6" s="673"/>
      <c r="H6" s="673"/>
      <c r="I6" s="673"/>
      <c r="J6" s="388"/>
    </row>
    <row r="7" spans="1:10" s="391" customFormat="1" ht="15.75">
      <c r="A7" s="388"/>
      <c r="B7" s="953" t="s">
        <v>334</v>
      </c>
      <c r="C7" s="953"/>
      <c r="D7" s="953" t="s">
        <v>335</v>
      </c>
      <c r="E7" s="953"/>
      <c r="F7" s="953" t="s">
        <v>193</v>
      </c>
      <c r="G7" s="953"/>
      <c r="H7" s="953" t="s">
        <v>336</v>
      </c>
      <c r="I7" s="953"/>
      <c r="J7" s="388"/>
    </row>
    <row r="8" spans="1:10" s="391" customFormat="1" ht="15.75">
      <c r="A8" s="388"/>
      <c r="B8" s="953"/>
      <c r="C8" s="953"/>
      <c r="D8" s="953" t="s">
        <v>337</v>
      </c>
      <c r="E8" s="953"/>
      <c r="F8" s="953" t="s">
        <v>338</v>
      </c>
      <c r="G8" s="953"/>
      <c r="H8" s="953" t="s">
        <v>339</v>
      </c>
      <c r="I8" s="953"/>
      <c r="J8" s="388"/>
    </row>
    <row r="9" spans="1:10" s="391" customFormat="1" ht="15.75">
      <c r="A9" s="388"/>
      <c r="B9" s="954" t="s">
        <v>340</v>
      </c>
      <c r="C9" s="917"/>
      <c r="D9" s="917"/>
      <c r="E9" s="917"/>
      <c r="F9" s="917"/>
      <c r="G9" s="917"/>
      <c r="H9" s="917"/>
      <c r="I9" s="925"/>
      <c r="J9" s="388"/>
    </row>
    <row r="10" spans="1:10">
      <c r="A10" s="387"/>
      <c r="B10" s="943"/>
      <c r="C10" s="943"/>
      <c r="D10" s="943"/>
      <c r="E10" s="943"/>
      <c r="F10" s="943"/>
      <c r="G10" s="943"/>
      <c r="H10" s="947">
        <f>+D10-F10</f>
        <v>0</v>
      </c>
      <c r="I10" s="948"/>
      <c r="J10" s="387"/>
    </row>
    <row r="11" spans="1:10">
      <c r="A11" s="387"/>
      <c r="B11" s="943"/>
      <c r="C11" s="943"/>
      <c r="D11" s="944"/>
      <c r="E11" s="944"/>
      <c r="F11" s="944"/>
      <c r="G11" s="944"/>
      <c r="H11" s="947">
        <f t="shared" ref="H11:H19" si="0">+D11-F11</f>
        <v>0</v>
      </c>
      <c r="I11" s="948"/>
      <c r="J11" s="387"/>
    </row>
    <row r="12" spans="1:10">
      <c r="A12" s="387"/>
      <c r="B12" s="943"/>
      <c r="C12" s="943"/>
      <c r="D12" s="944"/>
      <c r="E12" s="944"/>
      <c r="F12" s="944"/>
      <c r="G12" s="944"/>
      <c r="H12" s="947">
        <f t="shared" si="0"/>
        <v>0</v>
      </c>
      <c r="I12" s="948"/>
      <c r="J12" s="387"/>
    </row>
    <row r="13" spans="1:10">
      <c r="A13" s="387"/>
      <c r="B13" s="943"/>
      <c r="C13" s="943"/>
      <c r="D13" s="944"/>
      <c r="E13" s="944"/>
      <c r="F13" s="944"/>
      <c r="G13" s="944"/>
      <c r="H13" s="947">
        <f t="shared" si="0"/>
        <v>0</v>
      </c>
      <c r="I13" s="948"/>
      <c r="J13" s="387"/>
    </row>
    <row r="14" spans="1:10">
      <c r="A14" s="387"/>
      <c r="B14" s="943"/>
      <c r="C14" s="943"/>
      <c r="D14" s="944"/>
      <c r="E14" s="944"/>
      <c r="F14" s="944"/>
      <c r="G14" s="944"/>
      <c r="H14" s="947">
        <f t="shared" si="0"/>
        <v>0</v>
      </c>
      <c r="I14" s="948"/>
      <c r="J14" s="387"/>
    </row>
    <row r="15" spans="1:10">
      <c r="A15" s="387"/>
      <c r="B15" s="943"/>
      <c r="C15" s="943"/>
      <c r="D15" s="944"/>
      <c r="E15" s="944"/>
      <c r="F15" s="944"/>
      <c r="G15" s="944"/>
      <c r="H15" s="947">
        <f t="shared" si="0"/>
        <v>0</v>
      </c>
      <c r="I15" s="948"/>
      <c r="J15" s="387"/>
    </row>
    <row r="16" spans="1:10">
      <c r="A16" s="387"/>
      <c r="B16" s="943"/>
      <c r="C16" s="943"/>
      <c r="D16" s="944"/>
      <c r="E16" s="944"/>
      <c r="F16" s="944"/>
      <c r="G16" s="944"/>
      <c r="H16" s="947">
        <f t="shared" si="0"/>
        <v>0</v>
      </c>
      <c r="I16" s="948"/>
      <c r="J16" s="387"/>
    </row>
    <row r="17" spans="1:10">
      <c r="A17" s="387"/>
      <c r="B17" s="943"/>
      <c r="C17" s="943"/>
      <c r="D17" s="944"/>
      <c r="E17" s="944"/>
      <c r="F17" s="944"/>
      <c r="G17" s="944"/>
      <c r="H17" s="947">
        <f t="shared" si="0"/>
        <v>0</v>
      </c>
      <c r="I17" s="948"/>
      <c r="J17" s="387"/>
    </row>
    <row r="18" spans="1:10">
      <c r="A18" s="387"/>
      <c r="B18" s="943"/>
      <c r="C18" s="943"/>
      <c r="D18" s="944"/>
      <c r="E18" s="944"/>
      <c r="F18" s="944"/>
      <c r="G18" s="944"/>
      <c r="H18" s="947">
        <f t="shared" si="0"/>
        <v>0</v>
      </c>
      <c r="I18" s="948"/>
      <c r="J18" s="387"/>
    </row>
    <row r="19" spans="1:10">
      <c r="A19" s="387"/>
      <c r="B19" s="943" t="s">
        <v>341</v>
      </c>
      <c r="C19" s="943"/>
      <c r="D19" s="944">
        <f>SUM(D10:E18)</f>
        <v>0</v>
      </c>
      <c r="E19" s="944"/>
      <c r="F19" s="944">
        <f>SUM(F10:G18)</f>
        <v>0</v>
      </c>
      <c r="G19" s="944"/>
      <c r="H19" s="947">
        <f t="shared" si="0"/>
        <v>0</v>
      </c>
      <c r="I19" s="948"/>
      <c r="J19" s="387"/>
    </row>
    <row r="20" spans="1:10">
      <c r="A20" s="387"/>
      <c r="B20" s="952"/>
      <c r="C20" s="952"/>
      <c r="D20" s="952"/>
      <c r="E20" s="952"/>
      <c r="F20" s="952"/>
      <c r="G20" s="952"/>
      <c r="H20" s="952"/>
      <c r="I20" s="952"/>
      <c r="J20" s="387"/>
    </row>
    <row r="21" spans="1:10" ht="15.75">
      <c r="A21" s="387"/>
      <c r="B21" s="949" t="s">
        <v>342</v>
      </c>
      <c r="C21" s="950"/>
      <c r="D21" s="950"/>
      <c r="E21" s="950"/>
      <c r="F21" s="950"/>
      <c r="G21" s="950"/>
      <c r="H21" s="950"/>
      <c r="I21" s="951"/>
      <c r="J21" s="387"/>
    </row>
    <row r="22" spans="1:10">
      <c r="A22" s="387"/>
      <c r="B22" s="943"/>
      <c r="C22" s="943"/>
      <c r="D22" s="943"/>
      <c r="E22" s="943"/>
      <c r="F22" s="943"/>
      <c r="G22" s="943"/>
      <c r="H22" s="943"/>
      <c r="I22" s="943"/>
      <c r="J22" s="387"/>
    </row>
    <row r="23" spans="1:10">
      <c r="A23" s="387"/>
      <c r="B23" s="943"/>
      <c r="C23" s="943"/>
      <c r="D23" s="944"/>
      <c r="E23" s="944"/>
      <c r="F23" s="944"/>
      <c r="G23" s="944"/>
      <c r="H23" s="947">
        <f>+D23-F23</f>
        <v>0</v>
      </c>
      <c r="I23" s="948"/>
      <c r="J23" s="387"/>
    </row>
    <row r="24" spans="1:10">
      <c r="A24" s="387"/>
      <c r="B24" s="943"/>
      <c r="C24" s="943"/>
      <c r="D24" s="944"/>
      <c r="E24" s="944"/>
      <c r="F24" s="944"/>
      <c r="G24" s="944"/>
      <c r="H24" s="947">
        <f>+D24-F24</f>
        <v>0</v>
      </c>
      <c r="I24" s="948"/>
      <c r="J24" s="387"/>
    </row>
    <row r="25" spans="1:10">
      <c r="A25" s="387"/>
      <c r="B25" s="943"/>
      <c r="C25" s="943"/>
      <c r="D25" s="944"/>
      <c r="E25" s="944"/>
      <c r="F25" s="944"/>
      <c r="G25" s="944"/>
      <c r="H25" s="947">
        <f t="shared" ref="H25:H30" si="1">+D25-F25</f>
        <v>0</v>
      </c>
      <c r="I25" s="948"/>
      <c r="J25" s="387"/>
    </row>
    <row r="26" spans="1:10">
      <c r="A26" s="387"/>
      <c r="B26" s="943"/>
      <c r="C26" s="943"/>
      <c r="D26" s="944"/>
      <c r="E26" s="944"/>
      <c r="F26" s="944"/>
      <c r="G26" s="944"/>
      <c r="H26" s="947">
        <f t="shared" si="1"/>
        <v>0</v>
      </c>
      <c r="I26" s="948"/>
      <c r="J26" s="387"/>
    </row>
    <row r="27" spans="1:10">
      <c r="A27" s="387"/>
      <c r="B27" s="943"/>
      <c r="C27" s="943"/>
      <c r="D27" s="944"/>
      <c r="E27" s="944"/>
      <c r="F27" s="944"/>
      <c r="G27" s="944"/>
      <c r="H27" s="947">
        <f t="shared" si="1"/>
        <v>0</v>
      </c>
      <c r="I27" s="948"/>
      <c r="J27" s="387"/>
    </row>
    <row r="28" spans="1:10">
      <c r="A28" s="387"/>
      <c r="B28" s="943"/>
      <c r="C28" s="943"/>
      <c r="D28" s="944"/>
      <c r="E28" s="944"/>
      <c r="F28" s="944"/>
      <c r="G28" s="944"/>
      <c r="H28" s="947">
        <f t="shared" si="1"/>
        <v>0</v>
      </c>
      <c r="I28" s="948"/>
      <c r="J28" s="387"/>
    </row>
    <row r="29" spans="1:10">
      <c r="A29" s="387"/>
      <c r="B29" s="943"/>
      <c r="C29" s="943"/>
      <c r="D29" s="944"/>
      <c r="E29" s="944"/>
      <c r="F29" s="944"/>
      <c r="G29" s="944"/>
      <c r="H29" s="947">
        <f t="shared" si="1"/>
        <v>0</v>
      </c>
      <c r="I29" s="948"/>
      <c r="J29" s="387"/>
    </row>
    <row r="30" spans="1:10">
      <c r="A30" s="387"/>
      <c r="B30" s="943"/>
      <c r="C30" s="943"/>
      <c r="D30" s="944"/>
      <c r="E30" s="944"/>
      <c r="F30" s="944"/>
      <c r="G30" s="944"/>
      <c r="H30" s="947">
        <f t="shared" si="1"/>
        <v>0</v>
      </c>
      <c r="I30" s="948"/>
      <c r="J30" s="387"/>
    </row>
    <row r="31" spans="1:10">
      <c r="A31" s="387"/>
      <c r="B31" s="943" t="s">
        <v>343</v>
      </c>
      <c r="C31" s="943"/>
      <c r="D31" s="944">
        <f>SUM(D22:E30)</f>
        <v>0</v>
      </c>
      <c r="E31" s="944"/>
      <c r="F31" s="944">
        <f>SUM(F22:G30)</f>
        <v>0</v>
      </c>
      <c r="G31" s="944"/>
      <c r="H31" s="944">
        <f>+D31-F31</f>
        <v>0</v>
      </c>
      <c r="I31" s="944"/>
      <c r="J31" s="387"/>
    </row>
    <row r="32" spans="1:10">
      <c r="A32" s="387"/>
      <c r="B32" s="943"/>
      <c r="C32" s="943"/>
      <c r="D32" s="944"/>
      <c r="E32" s="944"/>
      <c r="F32" s="944"/>
      <c r="G32" s="944"/>
      <c r="H32" s="944"/>
      <c r="I32" s="944"/>
      <c r="J32" s="387"/>
    </row>
    <row r="33" spans="1:10">
      <c r="A33" s="387"/>
      <c r="B33" s="945" t="s">
        <v>149</v>
      </c>
      <c r="C33" s="946"/>
      <c r="D33" s="947">
        <f>+D19+D31</f>
        <v>0</v>
      </c>
      <c r="E33" s="948"/>
      <c r="F33" s="947">
        <f>+F19+F31</f>
        <v>0</v>
      </c>
      <c r="G33" s="948"/>
      <c r="H33" s="947">
        <f>+H19+H31</f>
        <v>0</v>
      </c>
      <c r="I33" s="948"/>
      <c r="J33" s="387"/>
    </row>
    <row r="34" spans="1:10">
      <c r="A34" s="387"/>
      <c r="B34" s="387"/>
      <c r="C34" s="387"/>
      <c r="D34" s="387"/>
      <c r="E34" s="387"/>
      <c r="F34" s="387"/>
      <c r="G34" s="387"/>
      <c r="H34" s="387"/>
      <c r="I34" s="387"/>
      <c r="J34" s="387"/>
    </row>
  </sheetData>
  <sheetProtection formatCells="0"/>
  <mergeCells count="107">
    <mergeCell ref="B2:I2"/>
    <mergeCell ref="B3:I3"/>
    <mergeCell ref="B4:I4"/>
    <mergeCell ref="B5:I5"/>
    <mergeCell ref="B7:C7"/>
    <mergeCell ref="D7:E7"/>
    <mergeCell ref="F7:G7"/>
    <mergeCell ref="H7:I7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1:I1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</mergeCells>
  <pageMargins left="1.51" right="0.7" top="0.49" bottom="0.75" header="0.3" footer="0.3"/>
  <pageSetup scale="84" orientation="landscape" r:id="rId1"/>
  <ignoredErrors>
    <ignoredError sqref="H10:I19 F19 D19 H23:I33 F31:G33 D31:E33" unlocked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3"/>
  <sheetViews>
    <sheetView topLeftCell="A22" zoomScale="87" zoomScaleNormal="87" workbookViewId="0">
      <selection activeCell="D33" sqref="A1:D33"/>
    </sheetView>
  </sheetViews>
  <sheetFormatPr baseColWidth="10" defaultRowHeight="11.25"/>
  <cols>
    <col min="1" max="1" width="3.28515625" style="396" customWidth="1"/>
    <col min="2" max="2" width="47" style="396" bestFit="1" customWidth="1"/>
    <col min="3" max="3" width="28.85546875" style="396" customWidth="1"/>
    <col min="4" max="4" width="24.42578125" style="396" customWidth="1"/>
    <col min="5" max="16384" width="11.42578125" style="396"/>
  </cols>
  <sheetData>
    <row r="1" spans="2:4" ht="15.75">
      <c r="B1" s="926" t="str">
        <f>'II.6End Neto'!B1:I1</f>
        <v>CUARTO INFORME TRIMESTRAL DEL GASTO PÚBLICO 2021</v>
      </c>
      <c r="C1" s="926"/>
      <c r="D1" s="926"/>
    </row>
    <row r="2" spans="2:4" ht="15.75">
      <c r="B2" s="960" t="s">
        <v>204</v>
      </c>
      <c r="C2" s="961"/>
      <c r="D2" s="962"/>
    </row>
    <row r="3" spans="2:4" ht="15.75">
      <c r="B3" s="949" t="str">
        <f>'II.6End Neto'!B3:I3</f>
        <v>INSTITUTO TECNOLÓGICO SUPERIOR DE PEROTE</v>
      </c>
      <c r="C3" s="950"/>
      <c r="D3" s="951"/>
    </row>
    <row r="4" spans="2:4" ht="15.75">
      <c r="B4" s="949" t="s">
        <v>344</v>
      </c>
      <c r="C4" s="950"/>
      <c r="D4" s="951"/>
    </row>
    <row r="5" spans="2:4" ht="15.75">
      <c r="B5" s="963" t="str">
        <f>'II.6End Neto'!B5:I5</f>
        <v>Del 1 de Enero al 31 de Diciembre de 2021</v>
      </c>
      <c r="C5" s="964"/>
      <c r="D5" s="965"/>
    </row>
    <row r="6" spans="2:4" ht="15.75">
      <c r="B6" s="675"/>
      <c r="C6" s="675"/>
      <c r="D6" s="675"/>
    </row>
    <row r="7" spans="2:4" ht="15.75">
      <c r="B7" s="674" t="s">
        <v>334</v>
      </c>
      <c r="C7" s="674" t="s">
        <v>212</v>
      </c>
      <c r="D7" s="674" t="s">
        <v>234</v>
      </c>
    </row>
    <row r="8" spans="2:4" ht="15.75">
      <c r="B8" s="957" t="s">
        <v>340</v>
      </c>
      <c r="C8" s="958"/>
      <c r="D8" s="959"/>
    </row>
    <row r="9" spans="2:4" ht="15">
      <c r="B9" s="515"/>
      <c r="C9" s="515"/>
      <c r="D9" s="516"/>
    </row>
    <row r="10" spans="2:4" ht="15">
      <c r="B10" s="515"/>
      <c r="C10" s="515"/>
      <c r="D10" s="516"/>
    </row>
    <row r="11" spans="2:4" ht="15">
      <c r="B11" s="515"/>
      <c r="C11" s="515"/>
      <c r="D11" s="516"/>
    </row>
    <row r="12" spans="2:4" ht="15">
      <c r="B12" s="515"/>
      <c r="C12" s="515"/>
      <c r="D12" s="516"/>
    </row>
    <row r="13" spans="2:4" ht="15">
      <c r="B13" s="515"/>
      <c r="C13" s="515"/>
      <c r="D13" s="516"/>
    </row>
    <row r="14" spans="2:4" ht="15">
      <c r="B14" s="515"/>
      <c r="C14" s="515"/>
      <c r="D14" s="516"/>
    </row>
    <row r="15" spans="2:4" ht="15">
      <c r="B15" s="515"/>
      <c r="C15" s="515"/>
      <c r="D15" s="516"/>
    </row>
    <row r="16" spans="2:4" ht="15">
      <c r="B16" s="515"/>
      <c r="C16" s="515"/>
      <c r="D16" s="516"/>
    </row>
    <row r="17" spans="2:4" ht="15">
      <c r="B17" s="515"/>
      <c r="C17" s="515"/>
      <c r="D17" s="516"/>
    </row>
    <row r="18" spans="2:4" ht="15">
      <c r="B18" s="515"/>
      <c r="C18" s="515"/>
      <c r="D18" s="516"/>
    </row>
    <row r="19" spans="2:4" ht="15">
      <c r="B19" s="517" t="s">
        <v>345</v>
      </c>
      <c r="C19" s="515">
        <f>SUM(C9:C18)</f>
        <v>0</v>
      </c>
      <c r="D19" s="515">
        <f>SUM(D9:D18)</f>
        <v>0</v>
      </c>
    </row>
    <row r="20" spans="2:4" ht="15">
      <c r="B20" s="515"/>
      <c r="C20" s="515"/>
      <c r="D20" s="516"/>
    </row>
    <row r="21" spans="2:4" ht="15.75">
      <c r="B21" s="957" t="s">
        <v>342</v>
      </c>
      <c r="C21" s="958"/>
      <c r="D21" s="959"/>
    </row>
    <row r="22" spans="2:4" ht="15">
      <c r="B22" s="515"/>
      <c r="C22" s="515"/>
      <c r="D22" s="516"/>
    </row>
    <row r="23" spans="2:4" ht="15">
      <c r="B23" s="515"/>
      <c r="C23" s="515"/>
      <c r="D23" s="516"/>
    </row>
    <row r="24" spans="2:4" ht="15">
      <c r="B24" s="515"/>
      <c r="C24" s="515"/>
      <c r="D24" s="516"/>
    </row>
    <row r="25" spans="2:4" ht="15">
      <c r="B25" s="515"/>
      <c r="C25" s="515"/>
      <c r="D25" s="516"/>
    </row>
    <row r="26" spans="2:4" ht="15">
      <c r="B26" s="515"/>
      <c r="C26" s="515"/>
      <c r="D26" s="516"/>
    </row>
    <row r="27" spans="2:4" ht="15">
      <c r="B27" s="515"/>
      <c r="C27" s="515"/>
      <c r="D27" s="516"/>
    </row>
    <row r="28" spans="2:4" ht="15">
      <c r="B28" s="515"/>
      <c r="C28" s="515"/>
      <c r="D28" s="516"/>
    </row>
    <row r="29" spans="2:4" ht="15">
      <c r="B29" s="515"/>
      <c r="C29" s="515"/>
      <c r="D29" s="516"/>
    </row>
    <row r="30" spans="2:4" ht="15">
      <c r="B30" s="515"/>
      <c r="C30" s="515"/>
      <c r="D30" s="516"/>
    </row>
    <row r="31" spans="2:4" ht="15">
      <c r="B31" s="517" t="s">
        <v>346</v>
      </c>
      <c r="C31" s="515">
        <f>SUM(C22:C30)</f>
        <v>0</v>
      </c>
      <c r="D31" s="515">
        <f>SUM(D22:D30)</f>
        <v>0</v>
      </c>
    </row>
    <row r="32" spans="2:4" ht="15">
      <c r="B32" s="515"/>
      <c r="C32" s="515"/>
      <c r="D32" s="516"/>
    </row>
    <row r="33" spans="2:4" ht="15">
      <c r="B33" s="517" t="s">
        <v>149</v>
      </c>
      <c r="C33" s="518">
        <f>+C19+C31</f>
        <v>0</v>
      </c>
      <c r="D33" s="518">
        <f>+D19+D31</f>
        <v>0</v>
      </c>
    </row>
  </sheetData>
  <sheetProtection formatCells="0"/>
  <mergeCells count="7">
    <mergeCell ref="B1:D1"/>
    <mergeCell ref="B21:D21"/>
    <mergeCell ref="B2:D2"/>
    <mergeCell ref="B3:D3"/>
    <mergeCell ref="B4:D4"/>
    <mergeCell ref="B5:D5"/>
    <mergeCell ref="B8:D8"/>
  </mergeCells>
  <pageMargins left="1.53" right="0.7" top="0.55000000000000004" bottom="0.75" header="0.3" footer="0.3"/>
  <pageSetup orientation="landscape" r:id="rId1"/>
  <ignoredErrors>
    <ignoredError sqref="C19:D19 C31:D33" unlocked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Normal="100" workbookViewId="0">
      <selection activeCell="B2" sqref="B2:F2"/>
    </sheetView>
  </sheetViews>
  <sheetFormatPr baseColWidth="10" defaultRowHeight="15"/>
  <cols>
    <col min="1" max="1" width="3.28515625" style="394" customWidth="1"/>
    <col min="2" max="2" width="1.140625" style="394" customWidth="1"/>
    <col min="3" max="3" width="57" style="394" customWidth="1"/>
    <col min="4" max="6" width="13.28515625" style="394" customWidth="1"/>
    <col min="7" max="7" width="4.28515625" style="387" customWidth="1"/>
    <col min="8" max="16384" width="11.42578125" style="394"/>
  </cols>
  <sheetData>
    <row r="1" spans="1:7" ht="15.75">
      <c r="B1" s="926" t="str">
        <f>II.7Int!B1</f>
        <v>CUARTO INFORME TRIMESTRAL DEL GASTO PÚBLICO 2021</v>
      </c>
      <c r="C1" s="926"/>
      <c r="D1" s="926"/>
      <c r="E1" s="926"/>
      <c r="F1" s="926"/>
    </row>
    <row r="2" spans="1:7" s="391" customFormat="1" ht="15.75">
      <c r="A2" s="390"/>
      <c r="B2" s="916" t="s">
        <v>204</v>
      </c>
      <c r="C2" s="916"/>
      <c r="D2" s="916"/>
      <c r="E2" s="916"/>
      <c r="F2" s="916"/>
      <c r="G2" s="389"/>
    </row>
    <row r="3" spans="1:7" s="391" customFormat="1" ht="15.75">
      <c r="A3" s="390"/>
      <c r="B3" s="917" t="str">
        <f>II.7Int!B3</f>
        <v>INSTITUTO TECNOLÓGICO SUPERIOR DE PEROTE</v>
      </c>
      <c r="C3" s="917"/>
      <c r="D3" s="917"/>
      <c r="E3" s="917"/>
      <c r="F3" s="917"/>
      <c r="G3" s="389"/>
    </row>
    <row r="4" spans="1:7" s="391" customFormat="1" ht="15.75">
      <c r="A4" s="390"/>
      <c r="B4" s="917" t="s">
        <v>347</v>
      </c>
      <c r="C4" s="917"/>
      <c r="D4" s="917"/>
      <c r="E4" s="917"/>
      <c r="F4" s="917"/>
      <c r="G4" s="389"/>
    </row>
    <row r="5" spans="1:7" s="391" customFormat="1" ht="15.75">
      <c r="A5" s="390"/>
      <c r="B5" s="918" t="str">
        <f>II.7Int!B5</f>
        <v>Del 1 de Enero al 31 de Diciembre de 2021</v>
      </c>
      <c r="C5" s="918"/>
      <c r="D5" s="918"/>
      <c r="E5" s="918"/>
      <c r="F5" s="918"/>
      <c r="G5" s="389"/>
    </row>
    <row r="6" spans="1:7" s="677" customFormat="1" ht="6" customHeight="1">
      <c r="A6" s="676"/>
      <c r="B6" s="673"/>
      <c r="C6" s="673"/>
      <c r="D6" s="673"/>
      <c r="E6" s="673"/>
      <c r="F6" s="673"/>
      <c r="G6" s="676"/>
    </row>
    <row r="7" spans="1:7" s="391" customFormat="1" ht="18">
      <c r="A7" s="390"/>
      <c r="B7" s="920" t="s">
        <v>0</v>
      </c>
      <c r="C7" s="921"/>
      <c r="D7" s="665" t="s">
        <v>209</v>
      </c>
      <c r="E7" s="665" t="s">
        <v>212</v>
      </c>
      <c r="F7" s="666" t="s">
        <v>411</v>
      </c>
      <c r="G7" s="389"/>
    </row>
    <row r="8" spans="1:7" ht="5.25" customHeight="1" thickBot="1">
      <c r="A8" s="393"/>
      <c r="B8" s="519"/>
      <c r="C8" s="482"/>
      <c r="D8" s="484"/>
      <c r="E8" s="484"/>
      <c r="F8" s="483"/>
      <c r="G8" s="392"/>
    </row>
    <row r="9" spans="1:7" ht="15.75" thickBot="1">
      <c r="A9" s="393"/>
      <c r="B9" s="520"/>
      <c r="C9" s="521" t="s">
        <v>348</v>
      </c>
      <c r="D9" s="532">
        <f>+D10+D11</f>
        <v>26505518</v>
      </c>
      <c r="E9" s="532">
        <f t="shared" ref="E9:F9" si="0">+E10+E11</f>
        <v>58428007</v>
      </c>
      <c r="F9" s="533">
        <f t="shared" si="0"/>
        <v>58177444</v>
      </c>
      <c r="G9" s="392"/>
    </row>
    <row r="10" spans="1:7">
      <c r="A10" s="393"/>
      <c r="B10" s="966" t="s">
        <v>409</v>
      </c>
      <c r="C10" s="967"/>
      <c r="D10" s="522">
        <f>+II.1EAI!E28</f>
        <v>0</v>
      </c>
      <c r="E10" s="522">
        <f>+II.1EAI!H28</f>
        <v>0</v>
      </c>
      <c r="F10" s="523">
        <f>+II.1EAI!I28</f>
        <v>0</v>
      </c>
      <c r="G10" s="392"/>
    </row>
    <row r="11" spans="1:7">
      <c r="A11" s="393"/>
      <c r="B11" s="968" t="s">
        <v>410</v>
      </c>
      <c r="C11" s="969"/>
      <c r="D11" s="524">
        <f>+II.1EAI!E37</f>
        <v>26505518</v>
      </c>
      <c r="E11" s="524">
        <f>+II.1EAI!H37</f>
        <v>58428007</v>
      </c>
      <c r="F11" s="525">
        <f>+II.1EAI!I37</f>
        <v>58177444</v>
      </c>
      <c r="G11" s="392"/>
    </row>
    <row r="12" spans="1:7" ht="6.75" customHeight="1" thickBot="1">
      <c r="A12" s="393"/>
      <c r="B12" s="526"/>
      <c r="C12" s="527"/>
      <c r="D12" s="456"/>
      <c r="E12" s="456"/>
      <c r="F12" s="528"/>
      <c r="G12" s="392"/>
    </row>
    <row r="13" spans="1:7" ht="15.75" thickBot="1">
      <c r="A13" s="393"/>
      <c r="B13" s="529"/>
      <c r="C13" s="521" t="s">
        <v>349</v>
      </c>
      <c r="D13" s="532">
        <f>+D14+D15</f>
        <v>26505518</v>
      </c>
      <c r="E13" s="532">
        <f t="shared" ref="E13:F13" si="1">+E14+E15</f>
        <v>58428008</v>
      </c>
      <c r="F13" s="533">
        <f t="shared" si="1"/>
        <v>56011764</v>
      </c>
      <c r="G13" s="392"/>
    </row>
    <row r="14" spans="1:7">
      <c r="A14" s="393"/>
      <c r="B14" s="970" t="s">
        <v>490</v>
      </c>
      <c r="C14" s="971"/>
      <c r="D14" s="522">
        <v>0</v>
      </c>
      <c r="E14" s="522">
        <v>0</v>
      </c>
      <c r="F14" s="523">
        <v>0</v>
      </c>
      <c r="G14" s="392"/>
    </row>
    <row r="15" spans="1:7">
      <c r="A15" s="393"/>
      <c r="B15" s="968" t="s">
        <v>491</v>
      </c>
      <c r="C15" s="969"/>
      <c r="D15" s="524">
        <f>II.2CAdmon!D22</f>
        <v>26505518</v>
      </c>
      <c r="E15" s="524">
        <f>II.2CAdmon!G22</f>
        <v>58428008</v>
      </c>
      <c r="F15" s="525">
        <f>II.2CAdmon!H22</f>
        <v>56011764</v>
      </c>
      <c r="G15" s="392"/>
    </row>
    <row r="16" spans="1:7" ht="5.25" customHeight="1" thickBot="1">
      <c r="A16" s="393"/>
      <c r="B16" s="530"/>
      <c r="C16" s="531"/>
      <c r="D16" s="456"/>
      <c r="E16" s="456"/>
      <c r="F16" s="528"/>
      <c r="G16" s="392"/>
    </row>
    <row r="17" spans="1:7" ht="15.75" thickBot="1">
      <c r="A17" s="393"/>
      <c r="B17" s="520"/>
      <c r="C17" s="521" t="s">
        <v>492</v>
      </c>
      <c r="D17" s="532">
        <f>+D9-D13</f>
        <v>0</v>
      </c>
      <c r="E17" s="532">
        <f t="shared" ref="E17:F17" si="2">+E9-E13</f>
        <v>-1</v>
      </c>
      <c r="F17" s="533">
        <f t="shared" si="2"/>
        <v>2165680</v>
      </c>
      <c r="G17" s="392"/>
    </row>
    <row r="18" spans="1:7">
      <c r="A18" s="393"/>
      <c r="B18" s="395"/>
      <c r="C18" s="395"/>
      <c r="D18" s="395"/>
      <c r="E18" s="395"/>
      <c r="F18" s="395"/>
      <c r="G18" s="392"/>
    </row>
    <row r="19" spans="1:7" ht="18">
      <c r="A19" s="393"/>
      <c r="B19" s="920" t="s">
        <v>0</v>
      </c>
      <c r="C19" s="921"/>
      <c r="D19" s="665" t="s">
        <v>209</v>
      </c>
      <c r="E19" s="665" t="s">
        <v>212</v>
      </c>
      <c r="F19" s="666" t="s">
        <v>411</v>
      </c>
      <c r="G19" s="392"/>
    </row>
    <row r="20" spans="1:7" ht="6.75" customHeight="1">
      <c r="A20" s="393"/>
      <c r="B20" s="519"/>
      <c r="C20" s="482"/>
      <c r="D20" s="484"/>
      <c r="E20" s="484"/>
      <c r="F20" s="483"/>
      <c r="G20" s="392"/>
    </row>
    <row r="21" spans="1:7">
      <c r="A21" s="393"/>
      <c r="B21" s="973" t="s">
        <v>350</v>
      </c>
      <c r="C21" s="974"/>
      <c r="D21" s="524">
        <f>+D17</f>
        <v>0</v>
      </c>
      <c r="E21" s="524">
        <f>+E17</f>
        <v>-1</v>
      </c>
      <c r="F21" s="525">
        <f>+F17</f>
        <v>2165680</v>
      </c>
      <c r="G21" s="392"/>
    </row>
    <row r="22" spans="1:7" ht="6" customHeight="1">
      <c r="A22" s="393"/>
      <c r="B22" s="526"/>
      <c r="C22" s="527"/>
      <c r="D22" s="456"/>
      <c r="E22" s="456"/>
      <c r="F22" s="528"/>
      <c r="G22" s="392"/>
    </row>
    <row r="23" spans="1:7">
      <c r="A23" s="393"/>
      <c r="B23" s="973" t="s">
        <v>351</v>
      </c>
      <c r="C23" s="974"/>
      <c r="D23" s="524">
        <v>0</v>
      </c>
      <c r="E23" s="524">
        <v>0</v>
      </c>
      <c r="F23" s="525">
        <v>0</v>
      </c>
      <c r="G23" s="392"/>
    </row>
    <row r="24" spans="1:7" ht="7.5" customHeight="1" thickBot="1">
      <c r="A24" s="393"/>
      <c r="B24" s="530"/>
      <c r="C24" s="531"/>
      <c r="D24" s="456"/>
      <c r="E24" s="456"/>
      <c r="F24" s="528"/>
      <c r="G24" s="392"/>
    </row>
    <row r="25" spans="1:7" ht="15.75" thickBot="1">
      <c r="A25" s="393"/>
      <c r="B25" s="529"/>
      <c r="C25" s="521" t="s">
        <v>352</v>
      </c>
      <c r="D25" s="532">
        <f>+D21-D23</f>
        <v>0</v>
      </c>
      <c r="E25" s="532">
        <f t="shared" ref="E25:F25" si="3">+E21-E23</f>
        <v>-1</v>
      </c>
      <c r="F25" s="533">
        <f t="shared" si="3"/>
        <v>2165680</v>
      </c>
      <c r="G25" s="392"/>
    </row>
    <row r="26" spans="1:7">
      <c r="A26" s="393"/>
      <c r="B26" s="395"/>
      <c r="C26" s="395"/>
      <c r="D26" s="395"/>
      <c r="E26" s="395"/>
      <c r="F26" s="395"/>
      <c r="G26" s="392"/>
    </row>
    <row r="27" spans="1:7" ht="18">
      <c r="A27" s="393"/>
      <c r="B27" s="920" t="s">
        <v>0</v>
      </c>
      <c r="C27" s="921"/>
      <c r="D27" s="665" t="s">
        <v>209</v>
      </c>
      <c r="E27" s="665" t="s">
        <v>212</v>
      </c>
      <c r="F27" s="666" t="s">
        <v>411</v>
      </c>
      <c r="G27" s="392"/>
    </row>
    <row r="28" spans="1:7" ht="5.25" customHeight="1">
      <c r="A28" s="393"/>
      <c r="B28" s="519"/>
      <c r="C28" s="482"/>
      <c r="D28" s="484"/>
      <c r="E28" s="484"/>
      <c r="F28" s="483"/>
      <c r="G28" s="392"/>
    </row>
    <row r="29" spans="1:7">
      <c r="A29" s="393"/>
      <c r="B29" s="973" t="s">
        <v>353</v>
      </c>
      <c r="C29" s="974"/>
      <c r="D29" s="524">
        <f>+II.1EAI!E41</f>
        <v>0</v>
      </c>
      <c r="E29" s="524">
        <f>+II.1EAI!H41</f>
        <v>0</v>
      </c>
      <c r="F29" s="525">
        <f>+II.1EAI!I41</f>
        <v>0</v>
      </c>
      <c r="G29" s="392"/>
    </row>
    <row r="30" spans="1:7" ht="5.25" customHeight="1">
      <c r="A30" s="393"/>
      <c r="B30" s="526"/>
      <c r="C30" s="527"/>
      <c r="D30" s="456"/>
      <c r="E30" s="456"/>
      <c r="F30" s="528"/>
      <c r="G30" s="392"/>
    </row>
    <row r="31" spans="1:7">
      <c r="A31" s="393"/>
      <c r="B31" s="973" t="s">
        <v>354</v>
      </c>
      <c r="C31" s="974"/>
      <c r="D31" s="524">
        <v>0</v>
      </c>
      <c r="E31" s="524">
        <v>0</v>
      </c>
      <c r="F31" s="525">
        <v>0</v>
      </c>
      <c r="G31" s="392"/>
    </row>
    <row r="32" spans="1:7" ht="3.75" customHeight="1" thickBot="1">
      <c r="A32" s="393"/>
      <c r="B32" s="534"/>
      <c r="C32" s="535"/>
      <c r="D32" s="522"/>
      <c r="E32" s="522"/>
      <c r="F32" s="523"/>
      <c r="G32" s="392"/>
    </row>
    <row r="33" spans="1:7" ht="15.75" thickBot="1">
      <c r="A33" s="393"/>
      <c r="B33" s="529"/>
      <c r="C33" s="521" t="s">
        <v>355</v>
      </c>
      <c r="D33" s="532">
        <f>+D29-D31</f>
        <v>0</v>
      </c>
      <c r="E33" s="532">
        <f t="shared" ref="E33:F33" si="4">+E29-E31</f>
        <v>0</v>
      </c>
      <c r="F33" s="533">
        <f t="shared" si="4"/>
        <v>0</v>
      </c>
      <c r="G33" s="392"/>
    </row>
    <row r="34" spans="1:7" s="387" customFormat="1">
      <c r="A34" s="392"/>
      <c r="B34" s="395"/>
      <c r="C34" s="395"/>
      <c r="D34" s="395"/>
      <c r="E34" s="395"/>
      <c r="F34" s="395"/>
      <c r="G34" s="392"/>
    </row>
    <row r="35" spans="1:7" ht="23.25" customHeight="1">
      <c r="A35" s="393"/>
      <c r="B35" s="395"/>
      <c r="C35" s="975" t="s">
        <v>356</v>
      </c>
      <c r="D35" s="975"/>
      <c r="E35" s="975"/>
      <c r="F35" s="975"/>
    </row>
    <row r="36" spans="1:7" ht="28.5" customHeight="1">
      <c r="A36" s="393"/>
      <c r="B36" s="395"/>
      <c r="C36" s="975" t="s">
        <v>357</v>
      </c>
      <c r="D36" s="975"/>
      <c r="E36" s="975"/>
      <c r="F36" s="975"/>
    </row>
    <row r="37" spans="1:7">
      <c r="B37" s="395"/>
      <c r="C37" s="972" t="s">
        <v>358</v>
      </c>
      <c r="D37" s="972"/>
      <c r="E37" s="972"/>
      <c r="F37" s="972"/>
    </row>
    <row r="38" spans="1:7" s="387" customFormat="1"/>
  </sheetData>
  <sheetProtection formatCells="0"/>
  <mergeCells count="19">
    <mergeCell ref="B19:C19"/>
    <mergeCell ref="B1:F1"/>
    <mergeCell ref="C37:F37"/>
    <mergeCell ref="B23:C23"/>
    <mergeCell ref="B27:C27"/>
    <mergeCell ref="B29:C29"/>
    <mergeCell ref="B31:C31"/>
    <mergeCell ref="C35:F35"/>
    <mergeCell ref="C36:F36"/>
    <mergeCell ref="B21:C21"/>
    <mergeCell ref="B2:F2"/>
    <mergeCell ref="B3:F3"/>
    <mergeCell ref="B4:F4"/>
    <mergeCell ref="B5:F5"/>
    <mergeCell ref="B7:C7"/>
    <mergeCell ref="B10:C10"/>
    <mergeCell ref="B11:C11"/>
    <mergeCell ref="B14:C14"/>
    <mergeCell ref="B15:C15"/>
  </mergeCells>
  <pageMargins left="1.77" right="0.7" top="0.75" bottom="0.75" header="0.3" footer="0.3"/>
  <pageSetup scale="93" orientation="landscape" r:id="rId1"/>
  <ignoredErrors>
    <ignoredError sqref="D10:F12 D29:F29 D15:F16 E13:F13 E17:F17" unlockedFormula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E12"/>
  <sheetViews>
    <sheetView workbookViewId="0">
      <selection activeCell="A9" sqref="A9:E9"/>
    </sheetView>
  </sheetViews>
  <sheetFormatPr baseColWidth="10" defaultRowHeight="15"/>
  <cols>
    <col min="1" max="1" width="11.42578125" style="1"/>
    <col min="2" max="2" width="106" style="1" customWidth="1"/>
    <col min="3" max="3" width="11.42578125" style="1"/>
    <col min="4" max="4" width="14.42578125" style="1" customWidth="1"/>
    <col min="5" max="16384" width="11.42578125" style="1"/>
  </cols>
  <sheetData>
    <row r="7" spans="1:5" ht="39.75" customHeight="1">
      <c r="A7" s="710" t="s">
        <v>204</v>
      </c>
      <c r="B7" s="710"/>
      <c r="C7" s="710"/>
      <c r="D7" s="710"/>
      <c r="E7" s="710"/>
    </row>
    <row r="8" spans="1:5" ht="45.75" customHeight="1">
      <c r="B8" s="710" t="str">
        <f>'APARTADO II PRESUPUETARIOS'!B8:D8</f>
        <v>INSTITUTO TECNOLÓGICO SUPERIOR DE PEROTE</v>
      </c>
      <c r="C8" s="710"/>
      <c r="D8" s="710"/>
    </row>
    <row r="9" spans="1:5" ht="45.75" customHeight="1">
      <c r="A9" s="710" t="str">
        <f>'APARTADO II PRESUPUETARIOS'!A9:E9</f>
        <v>CUARTO INFORME TRIMESTRAL DEL GASTO PÚBLICO 2021</v>
      </c>
      <c r="B9" s="710"/>
      <c r="C9" s="710"/>
      <c r="D9" s="710"/>
      <c r="E9" s="710"/>
    </row>
    <row r="10" spans="1:5" ht="39" customHeight="1">
      <c r="B10" s="710" t="str">
        <f>'APARTADO II PRESUPUETARIOS'!B10:D10</f>
        <v>DEL 1 DE ENERO AL 31 DE DICIEMBRE DE 2021</v>
      </c>
      <c r="C10" s="710"/>
      <c r="D10" s="710"/>
    </row>
    <row r="11" spans="1:5" ht="33.75" customHeight="1">
      <c r="B11" s="710" t="s">
        <v>419</v>
      </c>
      <c r="C11" s="710"/>
      <c r="D11" s="710"/>
    </row>
    <row r="12" spans="1:5" ht="72" customHeight="1">
      <c r="B12" s="712" t="s">
        <v>418</v>
      </c>
      <c r="C12" s="712"/>
      <c r="D12" s="712"/>
    </row>
  </sheetData>
  <mergeCells count="6">
    <mergeCell ref="B8:D8"/>
    <mergeCell ref="B10:D10"/>
    <mergeCell ref="B12:D12"/>
    <mergeCell ref="B11:D11"/>
    <mergeCell ref="A7:E7"/>
    <mergeCell ref="A9:E9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="84" zoomScaleNormal="84" workbookViewId="0">
      <selection activeCell="F45" sqref="F45:J45"/>
    </sheetView>
  </sheetViews>
  <sheetFormatPr baseColWidth="10" defaultRowHeight="15"/>
  <cols>
    <col min="1" max="1" width="2.140625" style="387" customWidth="1"/>
    <col min="2" max="3" width="3.7109375" style="396" customWidth="1"/>
    <col min="4" max="4" width="56.28515625" style="396" customWidth="1"/>
    <col min="5" max="10" width="20.7109375" style="396" customWidth="1"/>
    <col min="11" max="11" width="3.140625" style="387" customWidth="1"/>
    <col min="12" max="16384" width="11.42578125" style="394"/>
  </cols>
  <sheetData>
    <row r="1" spans="1:12" s="387" customFormat="1" ht="21" customHeight="1">
      <c r="B1" s="919" t="str">
        <f>'II.8Post Fiscal'!B1:F1</f>
        <v>CUARTO INFORME TRIMESTRAL DEL GASTO PÚBLICO 2021</v>
      </c>
      <c r="C1" s="919"/>
      <c r="D1" s="919"/>
      <c r="E1" s="919"/>
      <c r="F1" s="919"/>
      <c r="G1" s="919"/>
      <c r="H1" s="919"/>
      <c r="I1" s="919"/>
      <c r="J1" s="919"/>
    </row>
    <row r="2" spans="1:12" ht="15.75">
      <c r="A2" s="392"/>
      <c r="B2" s="916" t="s">
        <v>204</v>
      </c>
      <c r="C2" s="916"/>
      <c r="D2" s="916"/>
      <c r="E2" s="916"/>
      <c r="F2" s="916"/>
      <c r="G2" s="916"/>
      <c r="H2" s="916"/>
      <c r="I2" s="916"/>
      <c r="J2" s="916"/>
      <c r="K2" s="392"/>
      <c r="L2" s="393"/>
    </row>
    <row r="3" spans="1:12" ht="15.75">
      <c r="A3" s="392"/>
      <c r="B3" s="917" t="str">
        <f>'APARTADO III INF. PROGRAMATICOS'!B8:D8</f>
        <v>INSTITUTO TECNOLÓGICO SUPERIOR DE PEROTE</v>
      </c>
      <c r="C3" s="917"/>
      <c r="D3" s="917"/>
      <c r="E3" s="917"/>
      <c r="F3" s="917"/>
      <c r="G3" s="917"/>
      <c r="H3" s="917"/>
      <c r="I3" s="917"/>
      <c r="J3" s="917"/>
      <c r="K3" s="392"/>
      <c r="L3" s="393"/>
    </row>
    <row r="4" spans="1:12" ht="15.75">
      <c r="A4" s="392"/>
      <c r="B4" s="917" t="s">
        <v>359</v>
      </c>
      <c r="C4" s="917"/>
      <c r="D4" s="917"/>
      <c r="E4" s="917"/>
      <c r="F4" s="917"/>
      <c r="G4" s="917"/>
      <c r="H4" s="917"/>
      <c r="I4" s="917"/>
      <c r="J4" s="917"/>
      <c r="K4" s="392"/>
      <c r="L4" s="393"/>
    </row>
    <row r="5" spans="1:12" ht="15.75">
      <c r="A5" s="392"/>
      <c r="B5" s="918" t="str">
        <f>'II.8Post Fiscal'!B5:F5</f>
        <v>Del 1 de Enero al 31 de Diciembre de 2021</v>
      </c>
      <c r="C5" s="918"/>
      <c r="D5" s="918"/>
      <c r="E5" s="918"/>
      <c r="F5" s="918"/>
      <c r="G5" s="918"/>
      <c r="H5" s="918"/>
      <c r="I5" s="918"/>
      <c r="J5" s="918"/>
      <c r="K5" s="392"/>
      <c r="L5" s="393"/>
    </row>
    <row r="6" spans="1:12" s="387" customFormat="1" ht="2.25" customHeight="1">
      <c r="A6" s="392"/>
      <c r="B6" s="659"/>
      <c r="C6" s="659"/>
      <c r="D6" s="659"/>
      <c r="E6" s="659"/>
      <c r="F6" s="659"/>
      <c r="G6" s="659"/>
      <c r="H6" s="659"/>
      <c r="I6" s="659"/>
      <c r="J6" s="659"/>
      <c r="K6" s="392"/>
      <c r="L6" s="392"/>
    </row>
    <row r="7" spans="1:12" ht="15.75">
      <c r="A7" s="392"/>
      <c r="B7" s="982" t="s">
        <v>0</v>
      </c>
      <c r="C7" s="982"/>
      <c r="D7" s="983"/>
      <c r="E7" s="922" t="s">
        <v>298</v>
      </c>
      <c r="F7" s="922"/>
      <c r="G7" s="922"/>
      <c r="H7" s="922"/>
      <c r="I7" s="922"/>
      <c r="J7" s="923" t="s">
        <v>231</v>
      </c>
      <c r="K7" s="392"/>
      <c r="L7" s="393"/>
    </row>
    <row r="8" spans="1:12" ht="31.5">
      <c r="A8" s="392"/>
      <c r="B8" s="984"/>
      <c r="C8" s="984"/>
      <c r="D8" s="985"/>
      <c r="E8" s="665" t="s">
        <v>232</v>
      </c>
      <c r="F8" s="665" t="s">
        <v>233</v>
      </c>
      <c r="G8" s="665" t="s">
        <v>211</v>
      </c>
      <c r="H8" s="665" t="s">
        <v>212</v>
      </c>
      <c r="I8" s="665" t="s">
        <v>234</v>
      </c>
      <c r="J8" s="923"/>
      <c r="K8" s="392"/>
      <c r="L8" s="393"/>
    </row>
    <row r="9" spans="1:12" ht="15.75" customHeight="1">
      <c r="A9" s="392"/>
      <c r="B9" s="986"/>
      <c r="C9" s="986"/>
      <c r="D9" s="987"/>
      <c r="E9" s="665">
        <v>1</v>
      </c>
      <c r="F9" s="665">
        <v>2</v>
      </c>
      <c r="G9" s="665" t="s">
        <v>235</v>
      </c>
      <c r="H9" s="665">
        <v>4</v>
      </c>
      <c r="I9" s="665">
        <v>5</v>
      </c>
      <c r="J9" s="666" t="s">
        <v>236</v>
      </c>
      <c r="K9" s="392"/>
      <c r="L9" s="393"/>
    </row>
    <row r="10" spans="1:12" ht="15" customHeight="1">
      <c r="A10" s="392"/>
      <c r="B10" s="978" t="s">
        <v>360</v>
      </c>
      <c r="C10" s="978"/>
      <c r="D10" s="979"/>
      <c r="E10" s="536"/>
      <c r="F10" s="537"/>
      <c r="G10" s="538"/>
      <c r="H10" s="537"/>
      <c r="I10" s="537"/>
      <c r="J10" s="539"/>
      <c r="K10" s="392"/>
      <c r="L10" s="393"/>
    </row>
    <row r="11" spans="1:12" ht="33" customHeight="1">
      <c r="A11" s="392"/>
      <c r="B11" s="540"/>
      <c r="C11" s="976" t="s">
        <v>361</v>
      </c>
      <c r="D11" s="977"/>
      <c r="E11" s="541">
        <f>+E12+E13</f>
        <v>0</v>
      </c>
      <c r="F11" s="541">
        <f>+F12+F13</f>
        <v>0</v>
      </c>
      <c r="G11" s="457">
        <f>+E11+F11</f>
        <v>0</v>
      </c>
      <c r="H11" s="541">
        <f t="shared" ref="H11:I11" si="0">+H12+H13</f>
        <v>0</v>
      </c>
      <c r="I11" s="541">
        <f t="shared" si="0"/>
        <v>0</v>
      </c>
      <c r="J11" s="458">
        <f>+G11-H11</f>
        <v>0</v>
      </c>
      <c r="K11" s="392"/>
      <c r="L11" s="393"/>
    </row>
    <row r="12" spans="1:12">
      <c r="A12" s="392"/>
      <c r="B12" s="438"/>
      <c r="C12" s="438"/>
      <c r="D12" s="439" t="s">
        <v>362</v>
      </c>
      <c r="E12" s="542"/>
      <c r="F12" s="461"/>
      <c r="G12" s="462">
        <f t="shared" ref="G12:G39" si="1">+E12+F12</f>
        <v>0</v>
      </c>
      <c r="H12" s="461"/>
      <c r="I12" s="461"/>
      <c r="J12" s="463">
        <f t="shared" ref="J12:J39" si="2">+G12-H12</f>
        <v>0</v>
      </c>
      <c r="K12" s="392"/>
      <c r="L12" s="393"/>
    </row>
    <row r="13" spans="1:12">
      <c r="A13" s="392"/>
      <c r="B13" s="438"/>
      <c r="C13" s="438"/>
      <c r="D13" s="439" t="s">
        <v>363</v>
      </c>
      <c r="E13" s="542"/>
      <c r="F13" s="461"/>
      <c r="G13" s="462">
        <f t="shared" si="1"/>
        <v>0</v>
      </c>
      <c r="H13" s="461"/>
      <c r="I13" s="461"/>
      <c r="J13" s="463">
        <f t="shared" si="2"/>
        <v>0</v>
      </c>
      <c r="K13" s="392"/>
      <c r="L13" s="393"/>
    </row>
    <row r="14" spans="1:12">
      <c r="A14" s="392"/>
      <c r="B14" s="540"/>
      <c r="C14" s="976" t="s">
        <v>364</v>
      </c>
      <c r="D14" s="977"/>
      <c r="E14" s="541">
        <f>SUM(E15:E22)</f>
        <v>25492215</v>
      </c>
      <c r="F14" s="541">
        <f>SUM(F15:F22)</f>
        <v>26795888</v>
      </c>
      <c r="G14" s="457">
        <f t="shared" si="1"/>
        <v>52288103</v>
      </c>
      <c r="H14" s="541">
        <f t="shared" ref="H14:I14" si="3">SUM(H15:H22)</f>
        <v>52090669</v>
      </c>
      <c r="I14" s="541">
        <f t="shared" si="3"/>
        <v>50479815</v>
      </c>
      <c r="J14" s="458">
        <f t="shared" si="2"/>
        <v>197434</v>
      </c>
      <c r="K14" s="392"/>
      <c r="L14" s="393"/>
    </row>
    <row r="15" spans="1:12">
      <c r="A15" s="392"/>
      <c r="B15" s="438"/>
      <c r="C15" s="438"/>
      <c r="D15" s="439" t="s">
        <v>365</v>
      </c>
      <c r="E15" s="542">
        <f>26505518-1013303</f>
        <v>25492215</v>
      </c>
      <c r="F15" s="461">
        <v>26795888</v>
      </c>
      <c r="G15" s="462">
        <f t="shared" si="1"/>
        <v>52288103</v>
      </c>
      <c r="H15" s="461">
        <v>52090669</v>
      </c>
      <c r="I15" s="461">
        <v>50479815</v>
      </c>
      <c r="J15" s="463">
        <f t="shared" si="2"/>
        <v>197434</v>
      </c>
      <c r="K15" s="392"/>
      <c r="L15" s="393"/>
    </row>
    <row r="16" spans="1:12">
      <c r="A16" s="392"/>
      <c r="B16" s="438"/>
      <c r="C16" s="438"/>
      <c r="D16" s="439" t="s">
        <v>366</v>
      </c>
      <c r="E16" s="542"/>
      <c r="F16" s="461"/>
      <c r="G16" s="462">
        <f t="shared" si="1"/>
        <v>0</v>
      </c>
      <c r="H16" s="461"/>
      <c r="I16" s="461"/>
      <c r="J16" s="463">
        <f t="shared" si="2"/>
        <v>0</v>
      </c>
      <c r="K16" s="392"/>
      <c r="L16" s="393"/>
    </row>
    <row r="17" spans="1:12">
      <c r="A17" s="392"/>
      <c r="B17" s="438"/>
      <c r="C17" s="438"/>
      <c r="D17" s="439" t="s">
        <v>367</v>
      </c>
      <c r="E17" s="542"/>
      <c r="F17" s="461"/>
      <c r="G17" s="462">
        <f t="shared" si="1"/>
        <v>0</v>
      </c>
      <c r="H17" s="461"/>
      <c r="I17" s="461"/>
      <c r="J17" s="463">
        <f t="shared" si="2"/>
        <v>0</v>
      </c>
      <c r="K17" s="392"/>
      <c r="L17" s="393"/>
    </row>
    <row r="18" spans="1:12">
      <c r="A18" s="392"/>
      <c r="B18" s="438"/>
      <c r="C18" s="438"/>
      <c r="D18" s="439" t="s">
        <v>368</v>
      </c>
      <c r="E18" s="542"/>
      <c r="F18" s="461"/>
      <c r="G18" s="462">
        <f t="shared" si="1"/>
        <v>0</v>
      </c>
      <c r="H18" s="461"/>
      <c r="I18" s="461"/>
      <c r="J18" s="463">
        <f t="shared" si="2"/>
        <v>0</v>
      </c>
      <c r="K18" s="392"/>
      <c r="L18" s="393"/>
    </row>
    <row r="19" spans="1:12">
      <c r="A19" s="392"/>
      <c r="B19" s="438"/>
      <c r="C19" s="438"/>
      <c r="D19" s="439" t="s">
        <v>369</v>
      </c>
      <c r="E19" s="542"/>
      <c r="F19" s="461"/>
      <c r="G19" s="462">
        <f t="shared" si="1"/>
        <v>0</v>
      </c>
      <c r="H19" s="461"/>
      <c r="I19" s="461"/>
      <c r="J19" s="463">
        <f t="shared" si="2"/>
        <v>0</v>
      </c>
      <c r="K19" s="392"/>
      <c r="L19" s="393"/>
    </row>
    <row r="20" spans="1:12" ht="30">
      <c r="A20" s="392"/>
      <c r="B20" s="438"/>
      <c r="C20" s="438"/>
      <c r="D20" s="439" t="s">
        <v>370</v>
      </c>
      <c r="E20" s="542"/>
      <c r="F20" s="461"/>
      <c r="G20" s="462">
        <f t="shared" si="1"/>
        <v>0</v>
      </c>
      <c r="H20" s="461"/>
      <c r="I20" s="461"/>
      <c r="J20" s="463">
        <f t="shared" si="2"/>
        <v>0</v>
      </c>
      <c r="K20" s="392"/>
      <c r="L20" s="393"/>
    </row>
    <row r="21" spans="1:12">
      <c r="A21" s="392"/>
      <c r="B21" s="438"/>
      <c r="C21" s="438"/>
      <c r="D21" s="439" t="s">
        <v>371</v>
      </c>
      <c r="E21" s="542"/>
      <c r="F21" s="461"/>
      <c r="G21" s="462">
        <f t="shared" si="1"/>
        <v>0</v>
      </c>
      <c r="H21" s="461"/>
      <c r="I21" s="461"/>
      <c r="J21" s="463">
        <f t="shared" si="2"/>
        <v>0</v>
      </c>
      <c r="K21" s="392"/>
      <c r="L21" s="393"/>
    </row>
    <row r="22" spans="1:12">
      <c r="A22" s="392"/>
      <c r="B22" s="438"/>
      <c r="C22" s="438"/>
      <c r="D22" s="439" t="s">
        <v>372</v>
      </c>
      <c r="E22" s="542"/>
      <c r="F22" s="461"/>
      <c r="G22" s="462">
        <f t="shared" si="1"/>
        <v>0</v>
      </c>
      <c r="H22" s="461"/>
      <c r="I22" s="461"/>
      <c r="J22" s="463">
        <f t="shared" si="2"/>
        <v>0</v>
      </c>
      <c r="K22" s="392"/>
      <c r="L22" s="393"/>
    </row>
    <row r="23" spans="1:12">
      <c r="A23" s="392"/>
      <c r="B23" s="438"/>
      <c r="C23" s="976" t="s">
        <v>373</v>
      </c>
      <c r="D23" s="977"/>
      <c r="E23" s="541">
        <f>SUM(E24:E26)</f>
        <v>0</v>
      </c>
      <c r="F23" s="541">
        <f>SUM(F24:F26)</f>
        <v>0</v>
      </c>
      <c r="G23" s="457">
        <f t="shared" si="1"/>
        <v>0</v>
      </c>
      <c r="H23" s="541">
        <f t="shared" ref="H23:I23" si="4">SUM(H24:H26)</f>
        <v>0</v>
      </c>
      <c r="I23" s="541">
        <f t="shared" si="4"/>
        <v>0</v>
      </c>
      <c r="J23" s="458">
        <f t="shared" si="2"/>
        <v>0</v>
      </c>
      <c r="K23" s="392"/>
      <c r="L23" s="393"/>
    </row>
    <row r="24" spans="1:12" ht="30">
      <c r="A24" s="392"/>
      <c r="B24" s="438"/>
      <c r="C24" s="438"/>
      <c r="D24" s="439" t="s">
        <v>374</v>
      </c>
      <c r="E24" s="542"/>
      <c r="F24" s="461"/>
      <c r="G24" s="462">
        <f t="shared" si="1"/>
        <v>0</v>
      </c>
      <c r="H24" s="461"/>
      <c r="I24" s="461"/>
      <c r="J24" s="463">
        <f t="shared" si="2"/>
        <v>0</v>
      </c>
      <c r="K24" s="392"/>
      <c r="L24" s="393"/>
    </row>
    <row r="25" spans="1:12">
      <c r="A25" s="392"/>
      <c r="B25" s="438"/>
      <c r="C25" s="438"/>
      <c r="D25" s="439" t="s">
        <v>375</v>
      </c>
      <c r="E25" s="542"/>
      <c r="F25" s="461"/>
      <c r="G25" s="462">
        <f t="shared" si="1"/>
        <v>0</v>
      </c>
      <c r="H25" s="461"/>
      <c r="I25" s="461"/>
      <c r="J25" s="463">
        <f t="shared" si="2"/>
        <v>0</v>
      </c>
      <c r="K25" s="392"/>
      <c r="L25" s="393"/>
    </row>
    <row r="26" spans="1:12">
      <c r="A26" s="392"/>
      <c r="B26" s="438"/>
      <c r="C26" s="438"/>
      <c r="D26" s="439" t="s">
        <v>376</v>
      </c>
      <c r="E26" s="542"/>
      <c r="F26" s="461"/>
      <c r="G26" s="462">
        <f t="shared" si="1"/>
        <v>0</v>
      </c>
      <c r="H26" s="461"/>
      <c r="I26" s="461"/>
      <c r="J26" s="463">
        <f t="shared" si="2"/>
        <v>0</v>
      </c>
      <c r="K26" s="392"/>
      <c r="L26" s="393"/>
    </row>
    <row r="27" spans="1:12">
      <c r="A27" s="392"/>
      <c r="B27" s="438"/>
      <c r="C27" s="976" t="s">
        <v>377</v>
      </c>
      <c r="D27" s="977"/>
      <c r="E27" s="541">
        <f>SUM(E28:E29)</f>
        <v>0</v>
      </c>
      <c r="F27" s="541">
        <f>SUM(F28:F29)</f>
        <v>0</v>
      </c>
      <c r="G27" s="457">
        <f t="shared" si="1"/>
        <v>0</v>
      </c>
      <c r="H27" s="541">
        <f t="shared" ref="H27:I27" si="5">SUM(H28:H29)</f>
        <v>0</v>
      </c>
      <c r="I27" s="541">
        <f t="shared" si="5"/>
        <v>0</v>
      </c>
      <c r="J27" s="458">
        <f t="shared" si="2"/>
        <v>0</v>
      </c>
      <c r="K27" s="392"/>
      <c r="L27" s="393"/>
    </row>
    <row r="28" spans="1:12">
      <c r="A28" s="392"/>
      <c r="B28" s="438"/>
      <c r="C28" s="438"/>
      <c r="D28" s="439" t="s">
        <v>378</v>
      </c>
      <c r="E28" s="542"/>
      <c r="F28" s="461"/>
      <c r="G28" s="462">
        <f t="shared" si="1"/>
        <v>0</v>
      </c>
      <c r="H28" s="461"/>
      <c r="I28" s="461"/>
      <c r="J28" s="463">
        <f t="shared" si="2"/>
        <v>0</v>
      </c>
      <c r="K28" s="392"/>
      <c r="L28" s="393"/>
    </row>
    <row r="29" spans="1:12">
      <c r="A29" s="392"/>
      <c r="B29" s="438"/>
      <c r="C29" s="438"/>
      <c r="D29" s="439" t="s">
        <v>379</v>
      </c>
      <c r="E29" s="542"/>
      <c r="F29" s="461"/>
      <c r="G29" s="462">
        <f t="shared" si="1"/>
        <v>0</v>
      </c>
      <c r="H29" s="461"/>
      <c r="I29" s="461"/>
      <c r="J29" s="463">
        <f t="shared" si="2"/>
        <v>0</v>
      </c>
      <c r="K29" s="392"/>
      <c r="L29" s="393"/>
    </row>
    <row r="30" spans="1:12">
      <c r="A30" s="392"/>
      <c r="B30" s="438"/>
      <c r="C30" s="976" t="s">
        <v>380</v>
      </c>
      <c r="D30" s="977"/>
      <c r="E30" s="541">
        <f>SUM(E31:E34)</f>
        <v>1013303</v>
      </c>
      <c r="F30" s="541">
        <f>SUM(F31:F34)</f>
        <v>5324036</v>
      </c>
      <c r="G30" s="457">
        <f t="shared" si="1"/>
        <v>6337339</v>
      </c>
      <c r="H30" s="541">
        <f t="shared" ref="H30:I30" si="6">SUM(H31:H34)</f>
        <v>6337339</v>
      </c>
      <c r="I30" s="541">
        <f t="shared" si="6"/>
        <v>5531949</v>
      </c>
      <c r="J30" s="458">
        <f t="shared" si="2"/>
        <v>0</v>
      </c>
      <c r="K30" s="392"/>
      <c r="L30" s="393"/>
    </row>
    <row r="31" spans="1:12">
      <c r="A31" s="392"/>
      <c r="B31" s="438"/>
      <c r="C31" s="438"/>
      <c r="D31" s="439" t="s">
        <v>381</v>
      </c>
      <c r="E31" s="542"/>
      <c r="F31" s="461"/>
      <c r="G31" s="462">
        <f t="shared" si="1"/>
        <v>0</v>
      </c>
      <c r="H31" s="461"/>
      <c r="I31" s="461"/>
      <c r="J31" s="463">
        <f t="shared" si="2"/>
        <v>0</v>
      </c>
      <c r="K31" s="392"/>
      <c r="L31" s="393"/>
    </row>
    <row r="32" spans="1:12">
      <c r="A32" s="392"/>
      <c r="B32" s="438"/>
      <c r="C32" s="438"/>
      <c r="D32" s="439" t="s">
        <v>382</v>
      </c>
      <c r="E32" s="542">
        <v>1013303</v>
      </c>
      <c r="F32" s="461">
        <v>5324036</v>
      </c>
      <c r="G32" s="462">
        <f t="shared" si="1"/>
        <v>6337339</v>
      </c>
      <c r="H32" s="461">
        <v>6337339</v>
      </c>
      <c r="I32" s="461">
        <v>5531949</v>
      </c>
      <c r="J32" s="463">
        <f t="shared" si="2"/>
        <v>0</v>
      </c>
      <c r="K32" s="392"/>
      <c r="L32" s="393"/>
    </row>
    <row r="33" spans="1:12">
      <c r="A33" s="392"/>
      <c r="B33" s="438"/>
      <c r="C33" s="438"/>
      <c r="D33" s="439" t="s">
        <v>383</v>
      </c>
      <c r="E33" s="542"/>
      <c r="F33" s="461"/>
      <c r="G33" s="462">
        <f t="shared" si="1"/>
        <v>0</v>
      </c>
      <c r="H33" s="461"/>
      <c r="I33" s="461"/>
      <c r="J33" s="463">
        <f t="shared" si="2"/>
        <v>0</v>
      </c>
      <c r="K33" s="392"/>
      <c r="L33" s="393"/>
    </row>
    <row r="34" spans="1:12" ht="30">
      <c r="A34" s="392"/>
      <c r="B34" s="438"/>
      <c r="C34" s="438"/>
      <c r="D34" s="439" t="s">
        <v>384</v>
      </c>
      <c r="E34" s="542"/>
      <c r="F34" s="461"/>
      <c r="G34" s="462">
        <f t="shared" si="1"/>
        <v>0</v>
      </c>
      <c r="H34" s="461"/>
      <c r="I34" s="461"/>
      <c r="J34" s="463">
        <f t="shared" si="2"/>
        <v>0</v>
      </c>
      <c r="K34" s="392"/>
      <c r="L34" s="393"/>
    </row>
    <row r="35" spans="1:12">
      <c r="A35" s="392"/>
      <c r="B35" s="438"/>
      <c r="C35" s="976" t="s">
        <v>385</v>
      </c>
      <c r="D35" s="977"/>
      <c r="E35" s="541">
        <f>SUM(E36)</f>
        <v>0</v>
      </c>
      <c r="F35" s="541">
        <f>SUM(F36)</f>
        <v>0</v>
      </c>
      <c r="G35" s="457">
        <f t="shared" si="1"/>
        <v>0</v>
      </c>
      <c r="H35" s="541">
        <f t="shared" ref="H35:I35" si="7">SUM(H36)</f>
        <v>0</v>
      </c>
      <c r="I35" s="541">
        <f t="shared" si="7"/>
        <v>0</v>
      </c>
      <c r="J35" s="458">
        <f t="shared" si="2"/>
        <v>0</v>
      </c>
      <c r="K35" s="392"/>
      <c r="L35" s="393"/>
    </row>
    <row r="36" spans="1:12">
      <c r="A36" s="392"/>
      <c r="B36" s="438"/>
      <c r="C36" s="438"/>
      <c r="D36" s="439" t="s">
        <v>386</v>
      </c>
      <c r="E36" s="542"/>
      <c r="F36" s="461"/>
      <c r="G36" s="462">
        <f t="shared" si="1"/>
        <v>0</v>
      </c>
      <c r="H36" s="461"/>
      <c r="I36" s="461"/>
      <c r="J36" s="463">
        <f t="shared" si="2"/>
        <v>0</v>
      </c>
      <c r="K36" s="392"/>
      <c r="L36" s="393"/>
    </row>
    <row r="37" spans="1:12" ht="15" customHeight="1">
      <c r="A37" s="392"/>
      <c r="B37" s="978" t="s">
        <v>387</v>
      </c>
      <c r="C37" s="978"/>
      <c r="D37" s="979"/>
      <c r="E37" s="542"/>
      <c r="F37" s="461"/>
      <c r="G37" s="462">
        <f t="shared" si="1"/>
        <v>0</v>
      </c>
      <c r="H37" s="461"/>
      <c r="I37" s="461"/>
      <c r="J37" s="463">
        <f t="shared" si="2"/>
        <v>0</v>
      </c>
      <c r="K37" s="392"/>
      <c r="L37" s="393"/>
    </row>
    <row r="38" spans="1:12" ht="15" customHeight="1">
      <c r="A38" s="392"/>
      <c r="B38" s="978" t="s">
        <v>388</v>
      </c>
      <c r="C38" s="978"/>
      <c r="D38" s="979"/>
      <c r="E38" s="542"/>
      <c r="F38" s="461"/>
      <c r="G38" s="462">
        <f t="shared" si="1"/>
        <v>0</v>
      </c>
      <c r="H38" s="461"/>
      <c r="I38" s="461"/>
      <c r="J38" s="463">
        <f t="shared" si="2"/>
        <v>0</v>
      </c>
      <c r="K38" s="392"/>
      <c r="L38" s="393"/>
    </row>
    <row r="39" spans="1:12" ht="15.75" customHeight="1">
      <c r="A39" s="392"/>
      <c r="B39" s="978" t="s">
        <v>389</v>
      </c>
      <c r="C39" s="978"/>
      <c r="D39" s="979"/>
      <c r="E39" s="542"/>
      <c r="F39" s="461"/>
      <c r="G39" s="462">
        <f t="shared" si="1"/>
        <v>0</v>
      </c>
      <c r="H39" s="461"/>
      <c r="I39" s="461"/>
      <c r="J39" s="463">
        <f t="shared" si="2"/>
        <v>0</v>
      </c>
      <c r="K39" s="392"/>
      <c r="L39" s="393"/>
    </row>
    <row r="40" spans="1:12">
      <c r="A40" s="392"/>
      <c r="B40" s="543"/>
      <c r="C40" s="543"/>
      <c r="D40" s="544"/>
      <c r="E40" s="545"/>
      <c r="F40" s="546"/>
      <c r="G40" s="547"/>
      <c r="H40" s="546"/>
      <c r="I40" s="546"/>
      <c r="J40" s="548"/>
      <c r="K40" s="392"/>
      <c r="L40" s="393"/>
    </row>
    <row r="41" spans="1:12" s="345" customFormat="1">
      <c r="A41" s="343"/>
      <c r="B41" s="464"/>
      <c r="C41" s="980" t="s">
        <v>246</v>
      </c>
      <c r="D41" s="981"/>
      <c r="E41" s="549">
        <f>+E11+E14+E23+E27+E30+E35+E37+E38+E39</f>
        <v>26505518</v>
      </c>
      <c r="F41" s="549">
        <f t="shared" ref="F41:J41" si="8">+F11+F14+F23+F27+F30+F35+F37+F38+F39</f>
        <v>32119924</v>
      </c>
      <c r="G41" s="549">
        <f t="shared" si="8"/>
        <v>58625442</v>
      </c>
      <c r="H41" s="549">
        <f t="shared" si="8"/>
        <v>58428008</v>
      </c>
      <c r="I41" s="549">
        <f t="shared" si="8"/>
        <v>56011764</v>
      </c>
      <c r="J41" s="550">
        <f t="shared" si="8"/>
        <v>197434</v>
      </c>
      <c r="K41" s="343"/>
      <c r="L41" s="344"/>
    </row>
    <row r="42" spans="1:12">
      <c r="A42" s="392"/>
      <c r="B42" s="395"/>
      <c r="C42" s="395"/>
      <c r="D42" s="395"/>
      <c r="E42" s="395"/>
      <c r="F42" s="395"/>
      <c r="G42" s="395"/>
      <c r="H42" s="395"/>
      <c r="I42" s="395"/>
      <c r="J42" s="395"/>
      <c r="K42" s="392"/>
      <c r="L42" s="393"/>
    </row>
    <row r="43" spans="1:12">
      <c r="A43" s="392"/>
      <c r="B43" s="395"/>
      <c r="C43" s="395"/>
      <c r="D43" s="395"/>
      <c r="E43" s="701" t="str">
        <f>IF(E41=II.2CAdmon!D22," "," ERROR VS ADMVA")</f>
        <v xml:space="preserve"> </v>
      </c>
      <c r="F43" s="701" t="str">
        <f>IF(F41=II.2CAdmon!E22," "," ERROR VS ADMVA")</f>
        <v xml:space="preserve"> </v>
      </c>
      <c r="G43" s="701" t="str">
        <f>IF(G41=II.2CAdmon!F22," "," ERROR VS ADMVA")</f>
        <v xml:space="preserve"> </v>
      </c>
      <c r="H43" s="701" t="str">
        <f>IF(H41=II.2CAdmon!G22," "," ERROR VS ADMVA")</f>
        <v xml:space="preserve"> </v>
      </c>
      <c r="I43" s="701" t="str">
        <f>IF(I41=II.2CAdmon!H22," "," ERROR VS ADMVA")</f>
        <v xml:space="preserve"> </v>
      </c>
      <c r="J43" s="701" t="str">
        <f>IF(J41=II.2CAdmon!I22," "," ERROR VS ADMVA")</f>
        <v xml:space="preserve"> </v>
      </c>
      <c r="K43" s="392"/>
      <c r="L43" s="393"/>
    </row>
    <row r="46" spans="1:12">
      <c r="F46" s="705"/>
      <c r="G46" s="705"/>
      <c r="H46" s="705"/>
      <c r="I46" s="705"/>
    </row>
    <row r="47" spans="1:12">
      <c r="F47" s="705"/>
      <c r="G47" s="705"/>
      <c r="H47" s="705"/>
      <c r="I47" s="705"/>
    </row>
    <row r="48" spans="1:12">
      <c r="E48" s="705"/>
      <c r="F48" s="705"/>
      <c r="G48" s="705"/>
      <c r="H48" s="705"/>
      <c r="I48" s="705"/>
    </row>
  </sheetData>
  <mergeCells count="19">
    <mergeCell ref="C41:D41"/>
    <mergeCell ref="C30:D30"/>
    <mergeCell ref="B2:J2"/>
    <mergeCell ref="B3:J3"/>
    <mergeCell ref="B4:J4"/>
    <mergeCell ref="B5:J5"/>
    <mergeCell ref="B7:D9"/>
    <mergeCell ref="E7:I7"/>
    <mergeCell ref="J7:J8"/>
    <mergeCell ref="B10:D10"/>
    <mergeCell ref="C11:D11"/>
    <mergeCell ref="C14:D14"/>
    <mergeCell ref="C23:D23"/>
    <mergeCell ref="C27:D27"/>
    <mergeCell ref="B1:J1"/>
    <mergeCell ref="C35:D35"/>
    <mergeCell ref="B37:D37"/>
    <mergeCell ref="B38:D38"/>
    <mergeCell ref="B39:D39"/>
  </mergeCells>
  <pageMargins left="0.61" right="0.36" top="0.62" bottom="0.47" header="0.3" footer="0.3"/>
  <pageSetup scale="62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selection activeCell="A2" sqref="A2"/>
    </sheetView>
  </sheetViews>
  <sheetFormatPr baseColWidth="10" defaultRowHeight="15"/>
  <cols>
    <col min="1" max="16384" width="11.42578125" style="397"/>
  </cols>
  <sheetData>
    <row r="1" spans="1:9" ht="15.75">
      <c r="A1" s="988" t="str">
        <f>III.1CProg!B1</f>
        <v>CUARTO INFORME TRIMESTRAL DEL GASTO PÚBLICO 2021</v>
      </c>
      <c r="B1" s="988"/>
      <c r="C1" s="988"/>
      <c r="D1" s="988"/>
      <c r="E1" s="988"/>
      <c r="F1" s="988"/>
      <c r="G1" s="988"/>
      <c r="H1" s="988"/>
      <c r="I1" s="988"/>
    </row>
    <row r="2" spans="1:9" ht="15.75">
      <c r="A2" s="551"/>
      <c r="B2" s="990" t="s">
        <v>204</v>
      </c>
      <c r="C2" s="990"/>
      <c r="D2" s="990"/>
      <c r="E2" s="990"/>
      <c r="F2" s="990"/>
      <c r="G2" s="990"/>
      <c r="H2" s="990"/>
      <c r="I2" s="551"/>
    </row>
    <row r="3" spans="1:9" ht="15.75">
      <c r="A3" s="551"/>
      <c r="B3" s="990" t="s">
        <v>390</v>
      </c>
      <c r="C3" s="990"/>
      <c r="D3" s="990"/>
      <c r="E3" s="990"/>
      <c r="F3" s="990"/>
      <c r="G3" s="990"/>
      <c r="H3" s="990"/>
      <c r="I3" s="551"/>
    </row>
    <row r="4" spans="1:9" ht="15.75">
      <c r="A4" s="551"/>
      <c r="B4" s="990" t="str">
        <f>III.1CProg!B5</f>
        <v>Del 1 de Enero al 31 de Diciembre de 2021</v>
      </c>
      <c r="C4" s="990"/>
      <c r="D4" s="990"/>
      <c r="E4" s="990"/>
      <c r="F4" s="990"/>
      <c r="G4" s="990"/>
      <c r="H4" s="990"/>
      <c r="I4" s="551"/>
    </row>
    <row r="5" spans="1:9" ht="15.75">
      <c r="A5" s="552"/>
      <c r="B5" s="991" t="s">
        <v>391</v>
      </c>
      <c r="C5" s="991"/>
      <c r="D5" s="991"/>
      <c r="E5" s="991"/>
      <c r="F5" s="991"/>
      <c r="G5" s="991"/>
      <c r="H5" s="991"/>
      <c r="I5" s="552"/>
    </row>
    <row r="6" spans="1:9">
      <c r="A6" s="554" t="s">
        <v>392</v>
      </c>
      <c r="B6" s="989" t="str">
        <f>III.1CProg!B3</f>
        <v>INSTITUTO TECNOLÓGICO SUPERIOR DE PEROTE</v>
      </c>
      <c r="C6" s="989"/>
      <c r="D6" s="989"/>
      <c r="E6" s="989"/>
      <c r="F6" s="989"/>
      <c r="G6" s="989"/>
      <c r="H6" s="989"/>
      <c r="I6" s="989"/>
    </row>
    <row r="8" spans="1:9">
      <c r="A8" s="553"/>
      <c r="B8" s="397" t="s">
        <v>502</v>
      </c>
    </row>
    <row r="9" spans="1:9">
      <c r="A9" s="553"/>
    </row>
    <row r="10" spans="1:9">
      <c r="A10" s="553"/>
    </row>
  </sheetData>
  <mergeCells count="6">
    <mergeCell ref="A1:I1"/>
    <mergeCell ref="B6:I6"/>
    <mergeCell ref="B2:H2"/>
    <mergeCell ref="B3:H3"/>
    <mergeCell ref="B4:H4"/>
    <mergeCell ref="B5:H5"/>
  </mergeCells>
  <pageMargins left="1.07" right="0.70866141732283472" top="0.74803149606299213" bottom="0.74803149606299213" header="0.31496062992125984" footer="0.31496062992125984"/>
  <pageSetup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showGridLines="0" workbookViewId="0">
      <selection sqref="A1:J1"/>
    </sheetView>
  </sheetViews>
  <sheetFormatPr baseColWidth="10" defaultRowHeight="15"/>
  <cols>
    <col min="1" max="9" width="11.42578125" style="397"/>
    <col min="10" max="10" width="16.85546875" style="397" customWidth="1"/>
    <col min="11" max="16384" width="11.42578125" style="397"/>
  </cols>
  <sheetData>
    <row r="1" spans="1:10" ht="15.75">
      <c r="A1" s="988" t="str">
        <f>III.2PYP!A1</f>
        <v>CUARTO INFORME TRIMESTRAL DEL GASTO PÚBLICO 2021</v>
      </c>
      <c r="B1" s="988"/>
      <c r="C1" s="988"/>
      <c r="D1" s="988"/>
      <c r="E1" s="988"/>
      <c r="F1" s="988"/>
      <c r="G1" s="988"/>
      <c r="H1" s="988"/>
      <c r="I1" s="988"/>
      <c r="J1" s="988"/>
    </row>
    <row r="2" spans="1:10" ht="15.75">
      <c r="A2" s="990" t="s">
        <v>204</v>
      </c>
      <c r="B2" s="990"/>
      <c r="C2" s="990"/>
      <c r="D2" s="990"/>
      <c r="E2" s="990"/>
      <c r="F2" s="990"/>
      <c r="G2" s="990"/>
      <c r="H2" s="990"/>
      <c r="I2" s="990"/>
      <c r="J2" s="990"/>
    </row>
    <row r="3" spans="1:10" ht="15.75">
      <c r="A3" s="990" t="s">
        <v>393</v>
      </c>
      <c r="B3" s="990"/>
      <c r="C3" s="990"/>
      <c r="D3" s="990"/>
      <c r="E3" s="990"/>
      <c r="F3" s="990"/>
      <c r="G3" s="990"/>
      <c r="H3" s="990"/>
      <c r="I3" s="990"/>
      <c r="J3" s="990"/>
    </row>
    <row r="4" spans="1:10" ht="15.75">
      <c r="A4" s="990" t="str">
        <f>III.2PYP!B4</f>
        <v>Del 1 de Enero al 31 de Diciembre de 2021</v>
      </c>
      <c r="B4" s="990"/>
      <c r="C4" s="990"/>
      <c r="D4" s="990"/>
      <c r="E4" s="990"/>
      <c r="F4" s="990"/>
      <c r="G4" s="990"/>
      <c r="H4" s="990"/>
      <c r="I4" s="990"/>
      <c r="J4" s="990"/>
    </row>
    <row r="5" spans="1:10" ht="15.75">
      <c r="A5" s="991" t="s">
        <v>391</v>
      </c>
      <c r="B5" s="991"/>
      <c r="C5" s="991"/>
      <c r="D5" s="991"/>
      <c r="E5" s="991"/>
      <c r="F5" s="991"/>
      <c r="G5" s="991"/>
      <c r="H5" s="991"/>
      <c r="I5" s="991"/>
      <c r="J5" s="991"/>
    </row>
    <row r="6" spans="1:10">
      <c r="A6" s="554" t="s">
        <v>392</v>
      </c>
      <c r="B6" s="989" t="str">
        <f>III.1CProg!B3</f>
        <v>INSTITUTO TECNOLÓGICO SUPERIOR DE PEROTE</v>
      </c>
      <c r="C6" s="989"/>
      <c r="D6" s="989"/>
      <c r="E6" s="989"/>
      <c r="F6" s="989"/>
      <c r="G6" s="989"/>
      <c r="H6" s="989"/>
      <c r="I6" s="989"/>
      <c r="J6" s="555"/>
    </row>
    <row r="8" spans="1:10">
      <c r="A8" s="397" t="s">
        <v>394</v>
      </c>
    </row>
    <row r="9" spans="1:10">
      <c r="A9" s="553" t="s">
        <v>412</v>
      </c>
    </row>
    <row r="10" spans="1:10">
      <c r="A10" s="553" t="s">
        <v>413</v>
      </c>
    </row>
    <row r="11" spans="1:10">
      <c r="A11" s="553"/>
    </row>
  </sheetData>
  <mergeCells count="6">
    <mergeCell ref="A1:J1"/>
    <mergeCell ref="B6:I6"/>
    <mergeCell ref="A2:J2"/>
    <mergeCell ref="A3:J3"/>
    <mergeCell ref="A4:J4"/>
    <mergeCell ref="A5:J5"/>
  </mergeCells>
  <pageMargins left="1.04" right="0.70866141732283472" top="0.74803149606299213" bottom="0.74803149606299213" header="0.31496062992125984" footer="0.31496062992125984"/>
  <pageSetup scale="9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D12"/>
  <sheetViews>
    <sheetView workbookViewId="0">
      <selection activeCell="B11" sqref="B11:D11"/>
    </sheetView>
  </sheetViews>
  <sheetFormatPr baseColWidth="10" defaultRowHeight="15"/>
  <cols>
    <col min="1" max="1" width="11.42578125" style="1"/>
    <col min="2" max="2" width="106" style="1" customWidth="1"/>
    <col min="3" max="3" width="11.42578125" style="1"/>
    <col min="4" max="4" width="14.42578125" style="1" customWidth="1"/>
    <col min="5" max="16384" width="11.42578125" style="1"/>
  </cols>
  <sheetData>
    <row r="7" spans="1:4" ht="41.25" customHeight="1">
      <c r="B7" s="992" t="s">
        <v>204</v>
      </c>
      <c r="C7" s="992"/>
      <c r="D7" s="992"/>
    </row>
    <row r="8" spans="1:4" ht="38.25" customHeight="1">
      <c r="B8" s="992" t="str">
        <f>'APARTADO II PRESUPUETARIOS'!B8:D8</f>
        <v>INSTITUTO TECNOLÓGICO SUPERIOR DE PEROTE</v>
      </c>
      <c r="C8" s="992"/>
      <c r="D8" s="992"/>
    </row>
    <row r="9" spans="1:4" ht="38.25" customHeight="1">
      <c r="A9" s="992" t="str">
        <f>'APARTADO III INF. PROGRAMATICOS'!A9:E9</f>
        <v>CUARTO INFORME TRIMESTRAL DEL GASTO PÚBLICO 2021</v>
      </c>
      <c r="B9" s="992"/>
      <c r="C9" s="992"/>
      <c r="D9" s="992"/>
    </row>
    <row r="10" spans="1:4" ht="38.25" customHeight="1">
      <c r="B10" s="992" t="str">
        <f>'APARTADO II PRESUPUETARIOS'!B10:D10</f>
        <v>DEL 1 DE ENERO AL 31 DE DICIEMBRE DE 2021</v>
      </c>
      <c r="C10" s="992"/>
      <c r="D10" s="992"/>
    </row>
    <row r="11" spans="1:4" ht="33" customHeight="1">
      <c r="B11" s="992" t="s">
        <v>420</v>
      </c>
      <c r="C11" s="992"/>
      <c r="D11" s="992"/>
    </row>
    <row r="12" spans="1:4" ht="82.5" customHeight="1">
      <c r="B12" s="993" t="s">
        <v>421</v>
      </c>
      <c r="C12" s="993"/>
      <c r="D12" s="993"/>
    </row>
  </sheetData>
  <mergeCells count="6">
    <mergeCell ref="B8:D8"/>
    <mergeCell ref="B10:D10"/>
    <mergeCell ref="B11:D11"/>
    <mergeCell ref="B12:D12"/>
    <mergeCell ref="B7:D7"/>
    <mergeCell ref="A9:D9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3" workbookViewId="0">
      <selection activeCell="C32" sqref="A1:C32"/>
    </sheetView>
  </sheetViews>
  <sheetFormatPr baseColWidth="10" defaultRowHeight="12"/>
  <cols>
    <col min="1" max="1" width="30.85546875" style="513" customWidth="1"/>
    <col min="2" max="2" width="84.42578125" style="513" customWidth="1"/>
    <col min="3" max="3" width="31.7109375" style="513" customWidth="1"/>
    <col min="4" max="4" width="11.42578125" style="557"/>
    <col min="5" max="254" width="11.42578125" style="513"/>
    <col min="255" max="255" width="4.85546875" style="513" customWidth="1"/>
    <col min="256" max="256" width="30.85546875" style="513" customWidth="1"/>
    <col min="257" max="257" width="84.42578125" style="513" customWidth="1"/>
    <col min="258" max="258" width="42.7109375" style="513" customWidth="1"/>
    <col min="259" max="259" width="4.85546875" style="513" customWidth="1"/>
    <col min="260" max="510" width="11.42578125" style="513"/>
    <col min="511" max="511" width="4.85546875" style="513" customWidth="1"/>
    <col min="512" max="512" width="30.85546875" style="513" customWidth="1"/>
    <col min="513" max="513" width="84.42578125" style="513" customWidth="1"/>
    <col min="514" max="514" width="42.7109375" style="513" customWidth="1"/>
    <col min="515" max="515" width="4.85546875" style="513" customWidth="1"/>
    <col min="516" max="766" width="11.42578125" style="513"/>
    <col min="767" max="767" width="4.85546875" style="513" customWidth="1"/>
    <col min="768" max="768" width="30.85546875" style="513" customWidth="1"/>
    <col min="769" max="769" width="84.42578125" style="513" customWidth="1"/>
    <col min="770" max="770" width="42.7109375" style="513" customWidth="1"/>
    <col min="771" max="771" width="4.85546875" style="513" customWidth="1"/>
    <col min="772" max="1022" width="11.42578125" style="513"/>
    <col min="1023" max="1023" width="4.85546875" style="513" customWidth="1"/>
    <col min="1024" max="1024" width="30.85546875" style="513" customWidth="1"/>
    <col min="1025" max="1025" width="84.42578125" style="513" customWidth="1"/>
    <col min="1026" max="1026" width="42.7109375" style="513" customWidth="1"/>
    <col min="1027" max="1027" width="4.85546875" style="513" customWidth="1"/>
    <col min="1028" max="1278" width="11.42578125" style="513"/>
    <col min="1279" max="1279" width="4.85546875" style="513" customWidth="1"/>
    <col min="1280" max="1280" width="30.85546875" style="513" customWidth="1"/>
    <col min="1281" max="1281" width="84.42578125" style="513" customWidth="1"/>
    <col min="1282" max="1282" width="42.7109375" style="513" customWidth="1"/>
    <col min="1283" max="1283" width="4.85546875" style="513" customWidth="1"/>
    <col min="1284" max="1534" width="11.42578125" style="513"/>
    <col min="1535" max="1535" width="4.85546875" style="513" customWidth="1"/>
    <col min="1536" max="1536" width="30.85546875" style="513" customWidth="1"/>
    <col min="1537" max="1537" width="84.42578125" style="513" customWidth="1"/>
    <col min="1538" max="1538" width="42.7109375" style="513" customWidth="1"/>
    <col min="1539" max="1539" width="4.85546875" style="513" customWidth="1"/>
    <col min="1540" max="1790" width="11.42578125" style="513"/>
    <col min="1791" max="1791" width="4.85546875" style="513" customWidth="1"/>
    <col min="1792" max="1792" width="30.85546875" style="513" customWidth="1"/>
    <col min="1793" max="1793" width="84.42578125" style="513" customWidth="1"/>
    <col min="1794" max="1794" width="42.7109375" style="513" customWidth="1"/>
    <col min="1795" max="1795" width="4.85546875" style="513" customWidth="1"/>
    <col min="1796" max="2046" width="11.42578125" style="513"/>
    <col min="2047" max="2047" width="4.85546875" style="513" customWidth="1"/>
    <col min="2048" max="2048" width="30.85546875" style="513" customWidth="1"/>
    <col min="2049" max="2049" width="84.42578125" style="513" customWidth="1"/>
    <col min="2050" max="2050" width="42.7109375" style="513" customWidth="1"/>
    <col min="2051" max="2051" width="4.85546875" style="513" customWidth="1"/>
    <col min="2052" max="2302" width="11.42578125" style="513"/>
    <col min="2303" max="2303" width="4.85546875" style="513" customWidth="1"/>
    <col min="2304" max="2304" width="30.85546875" style="513" customWidth="1"/>
    <col min="2305" max="2305" width="84.42578125" style="513" customWidth="1"/>
    <col min="2306" max="2306" width="42.7109375" style="513" customWidth="1"/>
    <col min="2307" max="2307" width="4.85546875" style="513" customWidth="1"/>
    <col min="2308" max="2558" width="11.42578125" style="513"/>
    <col min="2559" max="2559" width="4.85546875" style="513" customWidth="1"/>
    <col min="2560" max="2560" width="30.85546875" style="513" customWidth="1"/>
    <col min="2561" max="2561" width="84.42578125" style="513" customWidth="1"/>
    <col min="2562" max="2562" width="42.7109375" style="513" customWidth="1"/>
    <col min="2563" max="2563" width="4.85546875" style="513" customWidth="1"/>
    <col min="2564" max="2814" width="11.42578125" style="513"/>
    <col min="2815" max="2815" width="4.85546875" style="513" customWidth="1"/>
    <col min="2816" max="2816" width="30.85546875" style="513" customWidth="1"/>
    <col min="2817" max="2817" width="84.42578125" style="513" customWidth="1"/>
    <col min="2818" max="2818" width="42.7109375" style="513" customWidth="1"/>
    <col min="2819" max="2819" width="4.85546875" style="513" customWidth="1"/>
    <col min="2820" max="3070" width="11.42578125" style="513"/>
    <col min="3071" max="3071" width="4.85546875" style="513" customWidth="1"/>
    <col min="3072" max="3072" width="30.85546875" style="513" customWidth="1"/>
    <col min="3073" max="3073" width="84.42578125" style="513" customWidth="1"/>
    <col min="3074" max="3074" width="42.7109375" style="513" customWidth="1"/>
    <col min="3075" max="3075" width="4.85546875" style="513" customWidth="1"/>
    <col min="3076" max="3326" width="11.42578125" style="513"/>
    <col min="3327" max="3327" width="4.85546875" style="513" customWidth="1"/>
    <col min="3328" max="3328" width="30.85546875" style="513" customWidth="1"/>
    <col min="3329" max="3329" width="84.42578125" style="513" customWidth="1"/>
    <col min="3330" max="3330" width="42.7109375" style="513" customWidth="1"/>
    <col min="3331" max="3331" width="4.85546875" style="513" customWidth="1"/>
    <col min="3332" max="3582" width="11.42578125" style="513"/>
    <col min="3583" max="3583" width="4.85546875" style="513" customWidth="1"/>
    <col min="3584" max="3584" width="30.85546875" style="513" customWidth="1"/>
    <col min="3585" max="3585" width="84.42578125" style="513" customWidth="1"/>
    <col min="3586" max="3586" width="42.7109375" style="513" customWidth="1"/>
    <col min="3587" max="3587" width="4.85546875" style="513" customWidth="1"/>
    <col min="3588" max="3838" width="11.42578125" style="513"/>
    <col min="3839" max="3839" width="4.85546875" style="513" customWidth="1"/>
    <col min="3840" max="3840" width="30.85546875" style="513" customWidth="1"/>
    <col min="3841" max="3841" width="84.42578125" style="513" customWidth="1"/>
    <col min="3842" max="3842" width="42.7109375" style="513" customWidth="1"/>
    <col min="3843" max="3843" width="4.85546875" style="513" customWidth="1"/>
    <col min="3844" max="4094" width="11.42578125" style="513"/>
    <col min="4095" max="4095" width="4.85546875" style="513" customWidth="1"/>
    <col min="4096" max="4096" width="30.85546875" style="513" customWidth="1"/>
    <col min="4097" max="4097" width="84.42578125" style="513" customWidth="1"/>
    <col min="4098" max="4098" width="42.7109375" style="513" customWidth="1"/>
    <col min="4099" max="4099" width="4.85546875" style="513" customWidth="1"/>
    <col min="4100" max="4350" width="11.42578125" style="513"/>
    <col min="4351" max="4351" width="4.85546875" style="513" customWidth="1"/>
    <col min="4352" max="4352" width="30.85546875" style="513" customWidth="1"/>
    <col min="4353" max="4353" width="84.42578125" style="513" customWidth="1"/>
    <col min="4354" max="4354" width="42.7109375" style="513" customWidth="1"/>
    <col min="4355" max="4355" width="4.85546875" style="513" customWidth="1"/>
    <col min="4356" max="4606" width="11.42578125" style="513"/>
    <col min="4607" max="4607" width="4.85546875" style="513" customWidth="1"/>
    <col min="4608" max="4608" width="30.85546875" style="513" customWidth="1"/>
    <col min="4609" max="4609" width="84.42578125" style="513" customWidth="1"/>
    <col min="4610" max="4610" width="42.7109375" style="513" customWidth="1"/>
    <col min="4611" max="4611" width="4.85546875" style="513" customWidth="1"/>
    <col min="4612" max="4862" width="11.42578125" style="513"/>
    <col min="4863" max="4863" width="4.85546875" style="513" customWidth="1"/>
    <col min="4864" max="4864" width="30.85546875" style="513" customWidth="1"/>
    <col min="4865" max="4865" width="84.42578125" style="513" customWidth="1"/>
    <col min="4866" max="4866" width="42.7109375" style="513" customWidth="1"/>
    <col min="4867" max="4867" width="4.85546875" style="513" customWidth="1"/>
    <col min="4868" max="5118" width="11.42578125" style="513"/>
    <col min="5119" max="5119" width="4.85546875" style="513" customWidth="1"/>
    <col min="5120" max="5120" width="30.85546875" style="513" customWidth="1"/>
    <col min="5121" max="5121" width="84.42578125" style="513" customWidth="1"/>
    <col min="5122" max="5122" width="42.7109375" style="513" customWidth="1"/>
    <col min="5123" max="5123" width="4.85546875" style="513" customWidth="1"/>
    <col min="5124" max="5374" width="11.42578125" style="513"/>
    <col min="5375" max="5375" width="4.85546875" style="513" customWidth="1"/>
    <col min="5376" max="5376" width="30.85546875" style="513" customWidth="1"/>
    <col min="5377" max="5377" width="84.42578125" style="513" customWidth="1"/>
    <col min="5378" max="5378" width="42.7109375" style="513" customWidth="1"/>
    <col min="5379" max="5379" width="4.85546875" style="513" customWidth="1"/>
    <col min="5380" max="5630" width="11.42578125" style="513"/>
    <col min="5631" max="5631" width="4.85546875" style="513" customWidth="1"/>
    <col min="5632" max="5632" width="30.85546875" style="513" customWidth="1"/>
    <col min="5633" max="5633" width="84.42578125" style="513" customWidth="1"/>
    <col min="5634" max="5634" width="42.7109375" style="513" customWidth="1"/>
    <col min="5635" max="5635" width="4.85546875" style="513" customWidth="1"/>
    <col min="5636" max="5886" width="11.42578125" style="513"/>
    <col min="5887" max="5887" width="4.85546875" style="513" customWidth="1"/>
    <col min="5888" max="5888" width="30.85546875" style="513" customWidth="1"/>
    <col min="5889" max="5889" width="84.42578125" style="513" customWidth="1"/>
    <col min="5890" max="5890" width="42.7109375" style="513" customWidth="1"/>
    <col min="5891" max="5891" width="4.85546875" style="513" customWidth="1"/>
    <col min="5892" max="6142" width="11.42578125" style="513"/>
    <col min="6143" max="6143" width="4.85546875" style="513" customWidth="1"/>
    <col min="6144" max="6144" width="30.85546875" style="513" customWidth="1"/>
    <col min="6145" max="6145" width="84.42578125" style="513" customWidth="1"/>
    <col min="6146" max="6146" width="42.7109375" style="513" customWidth="1"/>
    <col min="6147" max="6147" width="4.85546875" style="513" customWidth="1"/>
    <col min="6148" max="6398" width="11.42578125" style="513"/>
    <col min="6399" max="6399" width="4.85546875" style="513" customWidth="1"/>
    <col min="6400" max="6400" width="30.85546875" style="513" customWidth="1"/>
    <col min="6401" max="6401" width="84.42578125" style="513" customWidth="1"/>
    <col min="6402" max="6402" width="42.7109375" style="513" customWidth="1"/>
    <col min="6403" max="6403" width="4.85546875" style="513" customWidth="1"/>
    <col min="6404" max="6654" width="11.42578125" style="513"/>
    <col min="6655" max="6655" width="4.85546875" style="513" customWidth="1"/>
    <col min="6656" max="6656" width="30.85546875" style="513" customWidth="1"/>
    <col min="6657" max="6657" width="84.42578125" style="513" customWidth="1"/>
    <col min="6658" max="6658" width="42.7109375" style="513" customWidth="1"/>
    <col min="6659" max="6659" width="4.85546875" style="513" customWidth="1"/>
    <col min="6660" max="6910" width="11.42578125" style="513"/>
    <col min="6911" max="6911" width="4.85546875" style="513" customWidth="1"/>
    <col min="6912" max="6912" width="30.85546875" style="513" customWidth="1"/>
    <col min="6913" max="6913" width="84.42578125" style="513" customWidth="1"/>
    <col min="6914" max="6914" width="42.7109375" style="513" customWidth="1"/>
    <col min="6915" max="6915" width="4.85546875" style="513" customWidth="1"/>
    <col min="6916" max="7166" width="11.42578125" style="513"/>
    <col min="7167" max="7167" width="4.85546875" style="513" customWidth="1"/>
    <col min="7168" max="7168" width="30.85546875" style="513" customWidth="1"/>
    <col min="7169" max="7169" width="84.42578125" style="513" customWidth="1"/>
    <col min="7170" max="7170" width="42.7109375" style="513" customWidth="1"/>
    <col min="7171" max="7171" width="4.85546875" style="513" customWidth="1"/>
    <col min="7172" max="7422" width="11.42578125" style="513"/>
    <col min="7423" max="7423" width="4.85546875" style="513" customWidth="1"/>
    <col min="7424" max="7424" width="30.85546875" style="513" customWidth="1"/>
    <col min="7425" max="7425" width="84.42578125" style="513" customWidth="1"/>
    <col min="7426" max="7426" width="42.7109375" style="513" customWidth="1"/>
    <col min="7427" max="7427" width="4.85546875" style="513" customWidth="1"/>
    <col min="7428" max="7678" width="11.42578125" style="513"/>
    <col min="7679" max="7679" width="4.85546875" style="513" customWidth="1"/>
    <col min="7680" max="7680" width="30.85546875" style="513" customWidth="1"/>
    <col min="7681" max="7681" width="84.42578125" style="513" customWidth="1"/>
    <col min="7682" max="7682" width="42.7109375" style="513" customWidth="1"/>
    <col min="7683" max="7683" width="4.85546875" style="513" customWidth="1"/>
    <col min="7684" max="7934" width="11.42578125" style="513"/>
    <col min="7935" max="7935" width="4.85546875" style="513" customWidth="1"/>
    <col min="7936" max="7936" width="30.85546875" style="513" customWidth="1"/>
    <col min="7937" max="7937" width="84.42578125" style="513" customWidth="1"/>
    <col min="7938" max="7938" width="42.7109375" style="513" customWidth="1"/>
    <col min="7939" max="7939" width="4.85546875" style="513" customWidth="1"/>
    <col min="7940" max="8190" width="11.42578125" style="513"/>
    <col min="8191" max="8191" width="4.85546875" style="513" customWidth="1"/>
    <col min="8192" max="8192" width="30.85546875" style="513" customWidth="1"/>
    <col min="8193" max="8193" width="84.42578125" style="513" customWidth="1"/>
    <col min="8194" max="8194" width="42.7109375" style="513" customWidth="1"/>
    <col min="8195" max="8195" width="4.85546875" style="513" customWidth="1"/>
    <col min="8196" max="8446" width="11.42578125" style="513"/>
    <col min="8447" max="8447" width="4.85546875" style="513" customWidth="1"/>
    <col min="8448" max="8448" width="30.85546875" style="513" customWidth="1"/>
    <col min="8449" max="8449" width="84.42578125" style="513" customWidth="1"/>
    <col min="8450" max="8450" width="42.7109375" style="513" customWidth="1"/>
    <col min="8451" max="8451" width="4.85546875" style="513" customWidth="1"/>
    <col min="8452" max="8702" width="11.42578125" style="513"/>
    <col min="8703" max="8703" width="4.85546875" style="513" customWidth="1"/>
    <col min="8704" max="8704" width="30.85546875" style="513" customWidth="1"/>
    <col min="8705" max="8705" width="84.42578125" style="513" customWidth="1"/>
    <col min="8706" max="8706" width="42.7109375" style="513" customWidth="1"/>
    <col min="8707" max="8707" width="4.85546875" style="513" customWidth="1"/>
    <col min="8708" max="8958" width="11.42578125" style="513"/>
    <col min="8959" max="8959" width="4.85546875" style="513" customWidth="1"/>
    <col min="8960" max="8960" width="30.85546875" style="513" customWidth="1"/>
    <col min="8961" max="8961" width="84.42578125" style="513" customWidth="1"/>
    <col min="8962" max="8962" width="42.7109375" style="513" customWidth="1"/>
    <col min="8963" max="8963" width="4.85546875" style="513" customWidth="1"/>
    <col min="8964" max="9214" width="11.42578125" style="513"/>
    <col min="9215" max="9215" width="4.85546875" style="513" customWidth="1"/>
    <col min="9216" max="9216" width="30.85546875" style="513" customWidth="1"/>
    <col min="9217" max="9217" width="84.42578125" style="513" customWidth="1"/>
    <col min="9218" max="9218" width="42.7109375" style="513" customWidth="1"/>
    <col min="9219" max="9219" width="4.85546875" style="513" customWidth="1"/>
    <col min="9220" max="9470" width="11.42578125" style="513"/>
    <col min="9471" max="9471" width="4.85546875" style="513" customWidth="1"/>
    <col min="9472" max="9472" width="30.85546875" style="513" customWidth="1"/>
    <col min="9473" max="9473" width="84.42578125" style="513" customWidth="1"/>
    <col min="9474" max="9474" width="42.7109375" style="513" customWidth="1"/>
    <col min="9475" max="9475" width="4.85546875" style="513" customWidth="1"/>
    <col min="9476" max="9726" width="11.42578125" style="513"/>
    <col min="9727" max="9727" width="4.85546875" style="513" customWidth="1"/>
    <col min="9728" max="9728" width="30.85546875" style="513" customWidth="1"/>
    <col min="9729" max="9729" width="84.42578125" style="513" customWidth="1"/>
    <col min="9730" max="9730" width="42.7109375" style="513" customWidth="1"/>
    <col min="9731" max="9731" width="4.85546875" style="513" customWidth="1"/>
    <col min="9732" max="9982" width="11.42578125" style="513"/>
    <col min="9983" max="9983" width="4.85546875" style="513" customWidth="1"/>
    <col min="9984" max="9984" width="30.85546875" style="513" customWidth="1"/>
    <col min="9985" max="9985" width="84.42578125" style="513" customWidth="1"/>
    <col min="9986" max="9986" width="42.7109375" style="513" customWidth="1"/>
    <col min="9987" max="9987" width="4.85546875" style="513" customWidth="1"/>
    <col min="9988" max="10238" width="11.42578125" style="513"/>
    <col min="10239" max="10239" width="4.85546875" style="513" customWidth="1"/>
    <col min="10240" max="10240" width="30.85546875" style="513" customWidth="1"/>
    <col min="10241" max="10241" width="84.42578125" style="513" customWidth="1"/>
    <col min="10242" max="10242" width="42.7109375" style="513" customWidth="1"/>
    <col min="10243" max="10243" width="4.85546875" style="513" customWidth="1"/>
    <col min="10244" max="10494" width="11.42578125" style="513"/>
    <col min="10495" max="10495" width="4.85546875" style="513" customWidth="1"/>
    <col min="10496" max="10496" width="30.85546875" style="513" customWidth="1"/>
    <col min="10497" max="10497" width="84.42578125" style="513" customWidth="1"/>
    <col min="10498" max="10498" width="42.7109375" style="513" customWidth="1"/>
    <col min="10499" max="10499" width="4.85546875" style="513" customWidth="1"/>
    <col min="10500" max="10750" width="11.42578125" style="513"/>
    <col min="10751" max="10751" width="4.85546875" style="513" customWidth="1"/>
    <col min="10752" max="10752" width="30.85546875" style="513" customWidth="1"/>
    <col min="10753" max="10753" width="84.42578125" style="513" customWidth="1"/>
    <col min="10754" max="10754" width="42.7109375" style="513" customWidth="1"/>
    <col min="10755" max="10755" width="4.85546875" style="513" customWidth="1"/>
    <col min="10756" max="11006" width="11.42578125" style="513"/>
    <col min="11007" max="11007" width="4.85546875" style="513" customWidth="1"/>
    <col min="11008" max="11008" width="30.85546875" style="513" customWidth="1"/>
    <col min="11009" max="11009" width="84.42578125" style="513" customWidth="1"/>
    <col min="11010" max="11010" width="42.7109375" style="513" customWidth="1"/>
    <col min="11011" max="11011" width="4.85546875" style="513" customWidth="1"/>
    <col min="11012" max="11262" width="11.42578125" style="513"/>
    <col min="11263" max="11263" width="4.85546875" style="513" customWidth="1"/>
    <col min="11264" max="11264" width="30.85546875" style="513" customWidth="1"/>
    <col min="11265" max="11265" width="84.42578125" style="513" customWidth="1"/>
    <col min="11266" max="11266" width="42.7109375" style="513" customWidth="1"/>
    <col min="11267" max="11267" width="4.85546875" style="513" customWidth="1"/>
    <col min="11268" max="11518" width="11.42578125" style="513"/>
    <col min="11519" max="11519" width="4.85546875" style="513" customWidth="1"/>
    <col min="11520" max="11520" width="30.85546875" style="513" customWidth="1"/>
    <col min="11521" max="11521" width="84.42578125" style="513" customWidth="1"/>
    <col min="11522" max="11522" width="42.7109375" style="513" customWidth="1"/>
    <col min="11523" max="11523" width="4.85546875" style="513" customWidth="1"/>
    <col min="11524" max="11774" width="11.42578125" style="513"/>
    <col min="11775" max="11775" width="4.85546875" style="513" customWidth="1"/>
    <col min="11776" max="11776" width="30.85546875" style="513" customWidth="1"/>
    <col min="11777" max="11777" width="84.42578125" style="513" customWidth="1"/>
    <col min="11778" max="11778" width="42.7109375" style="513" customWidth="1"/>
    <col min="11779" max="11779" width="4.85546875" style="513" customWidth="1"/>
    <col min="11780" max="12030" width="11.42578125" style="513"/>
    <col min="12031" max="12031" width="4.85546875" style="513" customWidth="1"/>
    <col min="12032" max="12032" width="30.85546875" style="513" customWidth="1"/>
    <col min="12033" max="12033" width="84.42578125" style="513" customWidth="1"/>
    <col min="12034" max="12034" width="42.7109375" style="513" customWidth="1"/>
    <col min="12035" max="12035" width="4.85546875" style="513" customWidth="1"/>
    <col min="12036" max="12286" width="11.42578125" style="513"/>
    <col min="12287" max="12287" width="4.85546875" style="513" customWidth="1"/>
    <col min="12288" max="12288" width="30.85546875" style="513" customWidth="1"/>
    <col min="12289" max="12289" width="84.42578125" style="513" customWidth="1"/>
    <col min="12290" max="12290" width="42.7109375" style="513" customWidth="1"/>
    <col min="12291" max="12291" width="4.85546875" style="513" customWidth="1"/>
    <col min="12292" max="12542" width="11.42578125" style="513"/>
    <col min="12543" max="12543" width="4.85546875" style="513" customWidth="1"/>
    <col min="12544" max="12544" width="30.85546875" style="513" customWidth="1"/>
    <col min="12545" max="12545" width="84.42578125" style="513" customWidth="1"/>
    <col min="12546" max="12546" width="42.7109375" style="513" customWidth="1"/>
    <col min="12547" max="12547" width="4.85546875" style="513" customWidth="1"/>
    <col min="12548" max="12798" width="11.42578125" style="513"/>
    <col min="12799" max="12799" width="4.85546875" style="513" customWidth="1"/>
    <col min="12800" max="12800" width="30.85546875" style="513" customWidth="1"/>
    <col min="12801" max="12801" width="84.42578125" style="513" customWidth="1"/>
    <col min="12802" max="12802" width="42.7109375" style="513" customWidth="1"/>
    <col min="12803" max="12803" width="4.85546875" style="513" customWidth="1"/>
    <col min="12804" max="13054" width="11.42578125" style="513"/>
    <col min="13055" max="13055" width="4.85546875" style="513" customWidth="1"/>
    <col min="13056" max="13056" width="30.85546875" style="513" customWidth="1"/>
    <col min="13057" max="13057" width="84.42578125" style="513" customWidth="1"/>
    <col min="13058" max="13058" width="42.7109375" style="513" customWidth="1"/>
    <col min="13059" max="13059" width="4.85546875" style="513" customWidth="1"/>
    <col min="13060" max="13310" width="11.42578125" style="513"/>
    <col min="13311" max="13311" width="4.85546875" style="513" customWidth="1"/>
    <col min="13312" max="13312" width="30.85546875" style="513" customWidth="1"/>
    <col min="13313" max="13313" width="84.42578125" style="513" customWidth="1"/>
    <col min="13314" max="13314" width="42.7109375" style="513" customWidth="1"/>
    <col min="13315" max="13315" width="4.85546875" style="513" customWidth="1"/>
    <col min="13316" max="13566" width="11.42578125" style="513"/>
    <col min="13567" max="13567" width="4.85546875" style="513" customWidth="1"/>
    <col min="13568" max="13568" width="30.85546875" style="513" customWidth="1"/>
    <col min="13569" max="13569" width="84.42578125" style="513" customWidth="1"/>
    <col min="13570" max="13570" width="42.7109375" style="513" customWidth="1"/>
    <col min="13571" max="13571" width="4.85546875" style="513" customWidth="1"/>
    <col min="13572" max="13822" width="11.42578125" style="513"/>
    <col min="13823" max="13823" width="4.85546875" style="513" customWidth="1"/>
    <col min="13824" max="13824" width="30.85546875" style="513" customWidth="1"/>
    <col min="13825" max="13825" width="84.42578125" style="513" customWidth="1"/>
    <col min="13826" max="13826" width="42.7109375" style="513" customWidth="1"/>
    <col min="13827" max="13827" width="4.85546875" style="513" customWidth="1"/>
    <col min="13828" max="14078" width="11.42578125" style="513"/>
    <col min="14079" max="14079" width="4.85546875" style="513" customWidth="1"/>
    <col min="14080" max="14080" width="30.85546875" style="513" customWidth="1"/>
    <col min="14081" max="14081" width="84.42578125" style="513" customWidth="1"/>
    <col min="14082" max="14082" width="42.7109375" style="513" customWidth="1"/>
    <col min="14083" max="14083" width="4.85546875" style="513" customWidth="1"/>
    <col min="14084" max="14334" width="11.42578125" style="513"/>
    <col min="14335" max="14335" width="4.85546875" style="513" customWidth="1"/>
    <col min="14336" max="14336" width="30.85546875" style="513" customWidth="1"/>
    <col min="14337" max="14337" width="84.42578125" style="513" customWidth="1"/>
    <col min="14338" max="14338" width="42.7109375" style="513" customWidth="1"/>
    <col min="14339" max="14339" width="4.85546875" style="513" customWidth="1"/>
    <col min="14340" max="14590" width="11.42578125" style="513"/>
    <col min="14591" max="14591" width="4.85546875" style="513" customWidth="1"/>
    <col min="14592" max="14592" width="30.85546875" style="513" customWidth="1"/>
    <col min="14593" max="14593" width="84.42578125" style="513" customWidth="1"/>
    <col min="14594" max="14594" width="42.7109375" style="513" customWidth="1"/>
    <col min="14595" max="14595" width="4.85546875" style="513" customWidth="1"/>
    <col min="14596" max="14846" width="11.42578125" style="513"/>
    <col min="14847" max="14847" width="4.85546875" style="513" customWidth="1"/>
    <col min="14848" max="14848" width="30.85546875" style="513" customWidth="1"/>
    <col min="14849" max="14849" width="84.42578125" style="513" customWidth="1"/>
    <col min="14850" max="14850" width="42.7109375" style="513" customWidth="1"/>
    <col min="14851" max="14851" width="4.85546875" style="513" customWidth="1"/>
    <col min="14852" max="15102" width="11.42578125" style="513"/>
    <col min="15103" max="15103" width="4.85546875" style="513" customWidth="1"/>
    <col min="15104" max="15104" width="30.85546875" style="513" customWidth="1"/>
    <col min="15105" max="15105" width="84.42578125" style="513" customWidth="1"/>
    <col min="15106" max="15106" width="42.7109375" style="513" customWidth="1"/>
    <col min="15107" max="15107" width="4.85546875" style="513" customWidth="1"/>
    <col min="15108" max="15358" width="11.42578125" style="513"/>
    <col min="15359" max="15359" width="4.85546875" style="513" customWidth="1"/>
    <col min="15360" max="15360" width="30.85546875" style="513" customWidth="1"/>
    <col min="15361" max="15361" width="84.42578125" style="513" customWidth="1"/>
    <col min="15362" max="15362" width="42.7109375" style="513" customWidth="1"/>
    <col min="15363" max="15363" width="4.85546875" style="513" customWidth="1"/>
    <col min="15364" max="15614" width="11.42578125" style="513"/>
    <col min="15615" max="15615" width="4.85546875" style="513" customWidth="1"/>
    <col min="15616" max="15616" width="30.85546875" style="513" customWidth="1"/>
    <col min="15617" max="15617" width="84.42578125" style="513" customWidth="1"/>
    <col min="15618" max="15618" width="42.7109375" style="513" customWidth="1"/>
    <col min="15619" max="15619" width="4.85546875" style="513" customWidth="1"/>
    <col min="15620" max="15870" width="11.42578125" style="513"/>
    <col min="15871" max="15871" width="4.85546875" style="513" customWidth="1"/>
    <col min="15872" max="15872" width="30.85546875" style="513" customWidth="1"/>
    <col min="15873" max="15873" width="84.42578125" style="513" customWidth="1"/>
    <col min="15874" max="15874" width="42.7109375" style="513" customWidth="1"/>
    <col min="15875" max="15875" width="4.85546875" style="513" customWidth="1"/>
    <col min="15876" max="16126" width="11.42578125" style="513"/>
    <col min="16127" max="16127" width="4.85546875" style="513" customWidth="1"/>
    <col min="16128" max="16128" width="30.85546875" style="513" customWidth="1"/>
    <col min="16129" max="16129" width="84.42578125" style="513" customWidth="1"/>
    <col min="16130" max="16130" width="42.7109375" style="513" customWidth="1"/>
    <col min="16131" max="16131" width="4.85546875" style="513" customWidth="1"/>
    <col min="16132" max="16384" width="11.42578125" style="513"/>
  </cols>
  <sheetData>
    <row r="1" spans="1:6" ht="15.75">
      <c r="A1" s="994" t="str">
        <f>III.3IR!A1</f>
        <v>CUARTO INFORME TRIMESTRAL DEL GASTO PÚBLICO 2021</v>
      </c>
      <c r="B1" s="994"/>
      <c r="C1" s="994"/>
    </row>
    <row r="2" spans="1:6" s="511" customFormat="1" ht="15.75">
      <c r="A2" s="997" t="s">
        <v>204</v>
      </c>
      <c r="B2" s="997"/>
      <c r="C2" s="997"/>
      <c r="D2" s="377"/>
    </row>
    <row r="3" spans="1:6" s="511" customFormat="1" ht="15.75">
      <c r="A3" s="998" t="s">
        <v>395</v>
      </c>
      <c r="B3" s="998"/>
      <c r="C3" s="998"/>
      <c r="D3" s="377"/>
    </row>
    <row r="4" spans="1:6" s="511" customFormat="1" ht="15.75">
      <c r="A4" s="998" t="s">
        <v>391</v>
      </c>
      <c r="B4" s="998"/>
      <c r="C4" s="998"/>
      <c r="D4" s="377"/>
    </row>
    <row r="5" spans="1:6" s="511" customFormat="1" ht="15.75">
      <c r="A5" s="998" t="s">
        <v>523</v>
      </c>
      <c r="B5" s="998"/>
      <c r="C5" s="998"/>
      <c r="D5" s="377"/>
    </row>
    <row r="6" spans="1:6" s="511" customFormat="1" ht="15.75">
      <c r="A6" s="565" t="s">
        <v>392</v>
      </c>
      <c r="B6" s="999" t="str">
        <f>III.3IR!B6</f>
        <v>INSTITUTO TECNOLÓGICO SUPERIOR DE PEROTE</v>
      </c>
      <c r="C6" s="999"/>
      <c r="D6" s="556"/>
      <c r="E6" s="556"/>
      <c r="F6" s="556"/>
    </row>
    <row r="7" spans="1:6" s="511" customFormat="1" ht="15.75">
      <c r="A7" s="566"/>
      <c r="B7" s="567"/>
      <c r="C7" s="567"/>
      <c r="D7" s="377"/>
    </row>
    <row r="8" spans="1:6" s="557" customFormat="1" ht="15.75">
      <c r="A8" s="568"/>
      <c r="B8" s="569"/>
      <c r="C8" s="569"/>
    </row>
    <row r="9" spans="1:6" s="557" customFormat="1" ht="15.75">
      <c r="A9" s="678" t="s">
        <v>396</v>
      </c>
      <c r="B9" s="679" t="s">
        <v>397</v>
      </c>
      <c r="C9" s="678" t="s">
        <v>398</v>
      </c>
    </row>
    <row r="10" spans="1:6">
      <c r="A10" s="706" t="s">
        <v>503</v>
      </c>
      <c r="B10" s="707" t="s">
        <v>504</v>
      </c>
      <c r="C10" s="708">
        <v>3592643</v>
      </c>
    </row>
    <row r="11" spans="1:6">
      <c r="A11" s="706" t="s">
        <v>505</v>
      </c>
      <c r="B11" s="707" t="s">
        <v>506</v>
      </c>
      <c r="C11" s="708">
        <v>662439</v>
      </c>
    </row>
    <row r="12" spans="1:6">
      <c r="A12" s="706" t="s">
        <v>507</v>
      </c>
      <c r="B12" s="707" t="s">
        <v>508</v>
      </c>
      <c r="C12" s="708">
        <v>2397082</v>
      </c>
    </row>
    <row r="13" spans="1:6">
      <c r="A13" s="706" t="s">
        <v>509</v>
      </c>
      <c r="B13" s="707" t="s">
        <v>510</v>
      </c>
      <c r="C13" s="708">
        <v>4732231</v>
      </c>
    </row>
    <row r="14" spans="1:6">
      <c r="A14" s="706" t="s">
        <v>511</v>
      </c>
      <c r="B14" s="707" t="s">
        <v>512</v>
      </c>
      <c r="C14" s="708">
        <v>71743</v>
      </c>
    </row>
    <row r="15" spans="1:6" ht="15">
      <c r="A15" s="570"/>
      <c r="B15" s="571"/>
      <c r="C15" s="572">
        <v>0</v>
      </c>
    </row>
    <row r="16" spans="1:6" ht="15">
      <c r="A16" s="573"/>
      <c r="B16" s="571"/>
      <c r="C16" s="572">
        <v>0</v>
      </c>
    </row>
    <row r="17" spans="1:4" ht="15">
      <c r="A17" s="573"/>
      <c r="B17" s="571"/>
      <c r="C17" s="572">
        <v>0</v>
      </c>
    </row>
    <row r="18" spans="1:4" ht="15">
      <c r="A18" s="573"/>
      <c r="B18" s="571"/>
      <c r="C18" s="572">
        <v>0</v>
      </c>
    </row>
    <row r="19" spans="1:4" ht="15">
      <c r="A19" s="573"/>
      <c r="B19" s="571"/>
      <c r="C19" s="572">
        <v>0</v>
      </c>
    </row>
    <row r="20" spans="1:4" ht="15">
      <c r="A20" s="570"/>
      <c r="B20" s="571"/>
      <c r="C20" s="572">
        <v>0</v>
      </c>
    </row>
    <row r="21" spans="1:4" ht="15">
      <c r="A21" s="570"/>
      <c r="B21" s="571"/>
      <c r="C21" s="572">
        <v>0</v>
      </c>
    </row>
    <row r="22" spans="1:4" ht="15">
      <c r="A22" s="570"/>
      <c r="B22" s="571"/>
      <c r="C22" s="572">
        <v>0</v>
      </c>
    </row>
    <row r="23" spans="1:4" ht="15">
      <c r="A23" s="570"/>
      <c r="B23" s="571"/>
      <c r="C23" s="572">
        <v>0</v>
      </c>
    </row>
    <row r="24" spans="1:4" ht="15">
      <c r="A24" s="570"/>
      <c r="B24" s="571"/>
      <c r="C24" s="572">
        <v>0</v>
      </c>
    </row>
    <row r="25" spans="1:4" ht="15">
      <c r="A25" s="570"/>
      <c r="B25" s="571"/>
      <c r="C25" s="572">
        <v>0</v>
      </c>
    </row>
    <row r="26" spans="1:4" ht="15">
      <c r="A26" s="570"/>
      <c r="B26" s="571"/>
      <c r="C26" s="572">
        <v>0</v>
      </c>
    </row>
    <row r="27" spans="1:4" ht="15">
      <c r="A27" s="570"/>
      <c r="B27" s="571"/>
      <c r="C27" s="572">
        <v>0</v>
      </c>
    </row>
    <row r="28" spans="1:4" ht="15">
      <c r="A28" s="570"/>
      <c r="B28" s="571"/>
      <c r="C28" s="572">
        <v>0</v>
      </c>
    </row>
    <row r="29" spans="1:4" ht="15">
      <c r="A29" s="570"/>
      <c r="B29" s="571"/>
      <c r="C29" s="572">
        <v>0</v>
      </c>
    </row>
    <row r="30" spans="1:4" ht="15">
      <c r="A30" s="570"/>
      <c r="B30" s="571"/>
      <c r="C30" s="572">
        <v>0</v>
      </c>
    </row>
    <row r="31" spans="1:4" ht="15">
      <c r="A31" s="570"/>
      <c r="B31" s="571"/>
      <c r="C31" s="572">
        <v>0</v>
      </c>
    </row>
    <row r="32" spans="1:4" ht="15">
      <c r="A32" s="559" t="s">
        <v>149</v>
      </c>
      <c r="B32" s="560"/>
      <c r="C32" s="561">
        <f>SUM(C10:C31)</f>
        <v>11456138</v>
      </c>
      <c r="D32" s="557" t="str">
        <f>IF(C32='2.ESF'!E23," ","NO COINCIDE VS SITUACIÓN FINANCIERA")</f>
        <v xml:space="preserve"> </v>
      </c>
    </row>
    <row r="33" spans="1:7">
      <c r="A33" s="562"/>
      <c r="B33" s="995"/>
      <c r="C33" s="996"/>
    </row>
    <row r="34" spans="1:7">
      <c r="A34" s="563"/>
      <c r="B34" s="563"/>
      <c r="D34" s="564"/>
      <c r="E34" s="563"/>
      <c r="F34" s="563"/>
      <c r="G34" s="563"/>
    </row>
  </sheetData>
  <mergeCells count="7">
    <mergeCell ref="A1:C1"/>
    <mergeCell ref="B33:C33"/>
    <mergeCell ref="A2:C2"/>
    <mergeCell ref="A3:C3"/>
    <mergeCell ref="A4:C4"/>
    <mergeCell ref="A5:C5"/>
    <mergeCell ref="B6:C6"/>
  </mergeCells>
  <pageMargins left="0.96" right="0.43307086614173229" top="0.74803149606299213" bottom="0.46" header="0.31496062992125984" footer="0.31496062992125984"/>
  <pageSetup scale="75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24" workbookViewId="0">
      <selection activeCell="C33" sqref="A1:C33"/>
    </sheetView>
  </sheetViews>
  <sheetFormatPr baseColWidth="10" defaultRowHeight="12"/>
  <cols>
    <col min="1" max="1" width="30.85546875" style="513" customWidth="1"/>
    <col min="2" max="2" width="84.42578125" style="513" customWidth="1"/>
    <col min="3" max="3" width="31.7109375" style="513" customWidth="1"/>
    <col min="4" max="4" width="4.42578125" style="513" customWidth="1"/>
    <col min="5" max="254" width="11.42578125" style="513"/>
    <col min="255" max="255" width="4.85546875" style="513" customWidth="1"/>
    <col min="256" max="256" width="30.85546875" style="513" customWidth="1"/>
    <col min="257" max="257" width="84.42578125" style="513" customWidth="1"/>
    <col min="258" max="258" width="42.7109375" style="513" customWidth="1"/>
    <col min="259" max="259" width="4.85546875" style="513" customWidth="1"/>
    <col min="260" max="510" width="11.42578125" style="513"/>
    <col min="511" max="511" width="4.85546875" style="513" customWidth="1"/>
    <col min="512" max="512" width="30.85546875" style="513" customWidth="1"/>
    <col min="513" max="513" width="84.42578125" style="513" customWidth="1"/>
    <col min="514" max="514" width="42.7109375" style="513" customWidth="1"/>
    <col min="515" max="515" width="4.85546875" style="513" customWidth="1"/>
    <col min="516" max="766" width="11.42578125" style="513"/>
    <col min="767" max="767" width="4.85546875" style="513" customWidth="1"/>
    <col min="768" max="768" width="30.85546875" style="513" customWidth="1"/>
    <col min="769" max="769" width="84.42578125" style="513" customWidth="1"/>
    <col min="770" max="770" width="42.7109375" style="513" customWidth="1"/>
    <col min="771" max="771" width="4.85546875" style="513" customWidth="1"/>
    <col min="772" max="1022" width="11.42578125" style="513"/>
    <col min="1023" max="1023" width="4.85546875" style="513" customWidth="1"/>
    <col min="1024" max="1024" width="30.85546875" style="513" customWidth="1"/>
    <col min="1025" max="1025" width="84.42578125" style="513" customWidth="1"/>
    <col min="1026" max="1026" width="42.7109375" style="513" customWidth="1"/>
    <col min="1027" max="1027" width="4.85546875" style="513" customWidth="1"/>
    <col min="1028" max="1278" width="11.42578125" style="513"/>
    <col min="1279" max="1279" width="4.85546875" style="513" customWidth="1"/>
    <col min="1280" max="1280" width="30.85546875" style="513" customWidth="1"/>
    <col min="1281" max="1281" width="84.42578125" style="513" customWidth="1"/>
    <col min="1282" max="1282" width="42.7109375" style="513" customWidth="1"/>
    <col min="1283" max="1283" width="4.85546875" style="513" customWidth="1"/>
    <col min="1284" max="1534" width="11.42578125" style="513"/>
    <col min="1535" max="1535" width="4.85546875" style="513" customWidth="1"/>
    <col min="1536" max="1536" width="30.85546875" style="513" customWidth="1"/>
    <col min="1537" max="1537" width="84.42578125" style="513" customWidth="1"/>
    <col min="1538" max="1538" width="42.7109375" style="513" customWidth="1"/>
    <col min="1539" max="1539" width="4.85546875" style="513" customWidth="1"/>
    <col min="1540" max="1790" width="11.42578125" style="513"/>
    <col min="1791" max="1791" width="4.85546875" style="513" customWidth="1"/>
    <col min="1792" max="1792" width="30.85546875" style="513" customWidth="1"/>
    <col min="1793" max="1793" width="84.42578125" style="513" customWidth="1"/>
    <col min="1794" max="1794" width="42.7109375" style="513" customWidth="1"/>
    <col min="1795" max="1795" width="4.85546875" style="513" customWidth="1"/>
    <col min="1796" max="2046" width="11.42578125" style="513"/>
    <col min="2047" max="2047" width="4.85546875" style="513" customWidth="1"/>
    <col min="2048" max="2048" width="30.85546875" style="513" customWidth="1"/>
    <col min="2049" max="2049" width="84.42578125" style="513" customWidth="1"/>
    <col min="2050" max="2050" width="42.7109375" style="513" customWidth="1"/>
    <col min="2051" max="2051" width="4.85546875" style="513" customWidth="1"/>
    <col min="2052" max="2302" width="11.42578125" style="513"/>
    <col min="2303" max="2303" width="4.85546875" style="513" customWidth="1"/>
    <col min="2304" max="2304" width="30.85546875" style="513" customWidth="1"/>
    <col min="2305" max="2305" width="84.42578125" style="513" customWidth="1"/>
    <col min="2306" max="2306" width="42.7109375" style="513" customWidth="1"/>
    <col min="2307" max="2307" width="4.85546875" style="513" customWidth="1"/>
    <col min="2308" max="2558" width="11.42578125" style="513"/>
    <col min="2559" max="2559" width="4.85546875" style="513" customWidth="1"/>
    <col min="2560" max="2560" width="30.85546875" style="513" customWidth="1"/>
    <col min="2561" max="2561" width="84.42578125" style="513" customWidth="1"/>
    <col min="2562" max="2562" width="42.7109375" style="513" customWidth="1"/>
    <col min="2563" max="2563" width="4.85546875" style="513" customWidth="1"/>
    <col min="2564" max="2814" width="11.42578125" style="513"/>
    <col min="2815" max="2815" width="4.85546875" style="513" customWidth="1"/>
    <col min="2816" max="2816" width="30.85546875" style="513" customWidth="1"/>
    <col min="2817" max="2817" width="84.42578125" style="513" customWidth="1"/>
    <col min="2818" max="2818" width="42.7109375" style="513" customWidth="1"/>
    <col min="2819" max="2819" width="4.85546875" style="513" customWidth="1"/>
    <col min="2820" max="3070" width="11.42578125" style="513"/>
    <col min="3071" max="3071" width="4.85546875" style="513" customWidth="1"/>
    <col min="3072" max="3072" width="30.85546875" style="513" customWidth="1"/>
    <col min="3073" max="3073" width="84.42578125" style="513" customWidth="1"/>
    <col min="3074" max="3074" width="42.7109375" style="513" customWidth="1"/>
    <col min="3075" max="3075" width="4.85546875" style="513" customWidth="1"/>
    <col min="3076" max="3326" width="11.42578125" style="513"/>
    <col min="3327" max="3327" width="4.85546875" style="513" customWidth="1"/>
    <col min="3328" max="3328" width="30.85546875" style="513" customWidth="1"/>
    <col min="3329" max="3329" width="84.42578125" style="513" customWidth="1"/>
    <col min="3330" max="3330" width="42.7109375" style="513" customWidth="1"/>
    <col min="3331" max="3331" width="4.85546875" style="513" customWidth="1"/>
    <col min="3332" max="3582" width="11.42578125" style="513"/>
    <col min="3583" max="3583" width="4.85546875" style="513" customWidth="1"/>
    <col min="3584" max="3584" width="30.85546875" style="513" customWidth="1"/>
    <col min="3585" max="3585" width="84.42578125" style="513" customWidth="1"/>
    <col min="3586" max="3586" width="42.7109375" style="513" customWidth="1"/>
    <col min="3587" max="3587" width="4.85546875" style="513" customWidth="1"/>
    <col min="3588" max="3838" width="11.42578125" style="513"/>
    <col min="3839" max="3839" width="4.85546875" style="513" customWidth="1"/>
    <col min="3840" max="3840" width="30.85546875" style="513" customWidth="1"/>
    <col min="3841" max="3841" width="84.42578125" style="513" customWidth="1"/>
    <col min="3842" max="3842" width="42.7109375" style="513" customWidth="1"/>
    <col min="3843" max="3843" width="4.85546875" style="513" customWidth="1"/>
    <col min="3844" max="4094" width="11.42578125" style="513"/>
    <col min="4095" max="4095" width="4.85546875" style="513" customWidth="1"/>
    <col min="4096" max="4096" width="30.85546875" style="513" customWidth="1"/>
    <col min="4097" max="4097" width="84.42578125" style="513" customWidth="1"/>
    <col min="4098" max="4098" width="42.7109375" style="513" customWidth="1"/>
    <col min="4099" max="4099" width="4.85546875" style="513" customWidth="1"/>
    <col min="4100" max="4350" width="11.42578125" style="513"/>
    <col min="4351" max="4351" width="4.85546875" style="513" customWidth="1"/>
    <col min="4352" max="4352" width="30.85546875" style="513" customWidth="1"/>
    <col min="4353" max="4353" width="84.42578125" style="513" customWidth="1"/>
    <col min="4354" max="4354" width="42.7109375" style="513" customWidth="1"/>
    <col min="4355" max="4355" width="4.85546875" style="513" customWidth="1"/>
    <col min="4356" max="4606" width="11.42578125" style="513"/>
    <col min="4607" max="4607" width="4.85546875" style="513" customWidth="1"/>
    <col min="4608" max="4608" width="30.85546875" style="513" customWidth="1"/>
    <col min="4609" max="4609" width="84.42578125" style="513" customWidth="1"/>
    <col min="4610" max="4610" width="42.7109375" style="513" customWidth="1"/>
    <col min="4611" max="4611" width="4.85546875" style="513" customWidth="1"/>
    <col min="4612" max="4862" width="11.42578125" style="513"/>
    <col min="4863" max="4863" width="4.85546875" style="513" customWidth="1"/>
    <col min="4864" max="4864" width="30.85546875" style="513" customWidth="1"/>
    <col min="4865" max="4865" width="84.42578125" style="513" customWidth="1"/>
    <col min="4866" max="4866" width="42.7109375" style="513" customWidth="1"/>
    <col min="4867" max="4867" width="4.85546875" style="513" customWidth="1"/>
    <col min="4868" max="5118" width="11.42578125" style="513"/>
    <col min="5119" max="5119" width="4.85546875" style="513" customWidth="1"/>
    <col min="5120" max="5120" width="30.85546875" style="513" customWidth="1"/>
    <col min="5121" max="5121" width="84.42578125" style="513" customWidth="1"/>
    <col min="5122" max="5122" width="42.7109375" style="513" customWidth="1"/>
    <col min="5123" max="5123" width="4.85546875" style="513" customWidth="1"/>
    <col min="5124" max="5374" width="11.42578125" style="513"/>
    <col min="5375" max="5375" width="4.85546875" style="513" customWidth="1"/>
    <col min="5376" max="5376" width="30.85546875" style="513" customWidth="1"/>
    <col min="5377" max="5377" width="84.42578125" style="513" customWidth="1"/>
    <col min="5378" max="5378" width="42.7109375" style="513" customWidth="1"/>
    <col min="5379" max="5379" width="4.85546875" style="513" customWidth="1"/>
    <col min="5380" max="5630" width="11.42578125" style="513"/>
    <col min="5631" max="5631" width="4.85546875" style="513" customWidth="1"/>
    <col min="5632" max="5632" width="30.85546875" style="513" customWidth="1"/>
    <col min="5633" max="5633" width="84.42578125" style="513" customWidth="1"/>
    <col min="5634" max="5634" width="42.7109375" style="513" customWidth="1"/>
    <col min="5635" max="5635" width="4.85546875" style="513" customWidth="1"/>
    <col min="5636" max="5886" width="11.42578125" style="513"/>
    <col min="5887" max="5887" width="4.85546875" style="513" customWidth="1"/>
    <col min="5888" max="5888" width="30.85546875" style="513" customWidth="1"/>
    <col min="5889" max="5889" width="84.42578125" style="513" customWidth="1"/>
    <col min="5890" max="5890" width="42.7109375" style="513" customWidth="1"/>
    <col min="5891" max="5891" width="4.85546875" style="513" customWidth="1"/>
    <col min="5892" max="6142" width="11.42578125" style="513"/>
    <col min="6143" max="6143" width="4.85546875" style="513" customWidth="1"/>
    <col min="6144" max="6144" width="30.85546875" style="513" customWidth="1"/>
    <col min="6145" max="6145" width="84.42578125" style="513" customWidth="1"/>
    <col min="6146" max="6146" width="42.7109375" style="513" customWidth="1"/>
    <col min="6147" max="6147" width="4.85546875" style="513" customWidth="1"/>
    <col min="6148" max="6398" width="11.42578125" style="513"/>
    <col min="6399" max="6399" width="4.85546875" style="513" customWidth="1"/>
    <col min="6400" max="6400" width="30.85546875" style="513" customWidth="1"/>
    <col min="6401" max="6401" width="84.42578125" style="513" customWidth="1"/>
    <col min="6402" max="6402" width="42.7109375" style="513" customWidth="1"/>
    <col min="6403" max="6403" width="4.85546875" style="513" customWidth="1"/>
    <col min="6404" max="6654" width="11.42578125" style="513"/>
    <col min="6655" max="6655" width="4.85546875" style="513" customWidth="1"/>
    <col min="6656" max="6656" width="30.85546875" style="513" customWidth="1"/>
    <col min="6657" max="6657" width="84.42578125" style="513" customWidth="1"/>
    <col min="6658" max="6658" width="42.7109375" style="513" customWidth="1"/>
    <col min="6659" max="6659" width="4.85546875" style="513" customWidth="1"/>
    <col min="6660" max="6910" width="11.42578125" style="513"/>
    <col min="6911" max="6911" width="4.85546875" style="513" customWidth="1"/>
    <col min="6912" max="6912" width="30.85546875" style="513" customWidth="1"/>
    <col min="6913" max="6913" width="84.42578125" style="513" customWidth="1"/>
    <col min="6914" max="6914" width="42.7109375" style="513" customWidth="1"/>
    <col min="6915" max="6915" width="4.85546875" style="513" customWidth="1"/>
    <col min="6916" max="7166" width="11.42578125" style="513"/>
    <col min="7167" max="7167" width="4.85546875" style="513" customWidth="1"/>
    <col min="7168" max="7168" width="30.85546875" style="513" customWidth="1"/>
    <col min="7169" max="7169" width="84.42578125" style="513" customWidth="1"/>
    <col min="7170" max="7170" width="42.7109375" style="513" customWidth="1"/>
    <col min="7171" max="7171" width="4.85546875" style="513" customWidth="1"/>
    <col min="7172" max="7422" width="11.42578125" style="513"/>
    <col min="7423" max="7423" width="4.85546875" style="513" customWidth="1"/>
    <col min="7424" max="7424" width="30.85546875" style="513" customWidth="1"/>
    <col min="7425" max="7425" width="84.42578125" style="513" customWidth="1"/>
    <col min="7426" max="7426" width="42.7109375" style="513" customWidth="1"/>
    <col min="7427" max="7427" width="4.85546875" style="513" customWidth="1"/>
    <col min="7428" max="7678" width="11.42578125" style="513"/>
    <col min="7679" max="7679" width="4.85546875" style="513" customWidth="1"/>
    <col min="7680" max="7680" width="30.85546875" style="513" customWidth="1"/>
    <col min="7681" max="7681" width="84.42578125" style="513" customWidth="1"/>
    <col min="7682" max="7682" width="42.7109375" style="513" customWidth="1"/>
    <col min="7683" max="7683" width="4.85546875" style="513" customWidth="1"/>
    <col min="7684" max="7934" width="11.42578125" style="513"/>
    <col min="7935" max="7935" width="4.85546875" style="513" customWidth="1"/>
    <col min="7936" max="7936" width="30.85546875" style="513" customWidth="1"/>
    <col min="7937" max="7937" width="84.42578125" style="513" customWidth="1"/>
    <col min="7938" max="7938" width="42.7109375" style="513" customWidth="1"/>
    <col min="7939" max="7939" width="4.85546875" style="513" customWidth="1"/>
    <col min="7940" max="8190" width="11.42578125" style="513"/>
    <col min="8191" max="8191" width="4.85546875" style="513" customWidth="1"/>
    <col min="8192" max="8192" width="30.85546875" style="513" customWidth="1"/>
    <col min="8193" max="8193" width="84.42578125" style="513" customWidth="1"/>
    <col min="8194" max="8194" width="42.7109375" style="513" customWidth="1"/>
    <col min="8195" max="8195" width="4.85546875" style="513" customWidth="1"/>
    <col min="8196" max="8446" width="11.42578125" style="513"/>
    <col min="8447" max="8447" width="4.85546875" style="513" customWidth="1"/>
    <col min="8448" max="8448" width="30.85546875" style="513" customWidth="1"/>
    <col min="8449" max="8449" width="84.42578125" style="513" customWidth="1"/>
    <col min="8450" max="8450" width="42.7109375" style="513" customWidth="1"/>
    <col min="8451" max="8451" width="4.85546875" style="513" customWidth="1"/>
    <col min="8452" max="8702" width="11.42578125" style="513"/>
    <col min="8703" max="8703" width="4.85546875" style="513" customWidth="1"/>
    <col min="8704" max="8704" width="30.85546875" style="513" customWidth="1"/>
    <col min="8705" max="8705" width="84.42578125" style="513" customWidth="1"/>
    <col min="8706" max="8706" width="42.7109375" style="513" customWidth="1"/>
    <col min="8707" max="8707" width="4.85546875" style="513" customWidth="1"/>
    <col min="8708" max="8958" width="11.42578125" style="513"/>
    <col min="8959" max="8959" width="4.85546875" style="513" customWidth="1"/>
    <col min="8960" max="8960" width="30.85546875" style="513" customWidth="1"/>
    <col min="8961" max="8961" width="84.42578125" style="513" customWidth="1"/>
    <col min="8962" max="8962" width="42.7109375" style="513" customWidth="1"/>
    <col min="8963" max="8963" width="4.85546875" style="513" customWidth="1"/>
    <col min="8964" max="9214" width="11.42578125" style="513"/>
    <col min="9215" max="9215" width="4.85546875" style="513" customWidth="1"/>
    <col min="9216" max="9216" width="30.85546875" style="513" customWidth="1"/>
    <col min="9217" max="9217" width="84.42578125" style="513" customWidth="1"/>
    <col min="9218" max="9218" width="42.7109375" style="513" customWidth="1"/>
    <col min="9219" max="9219" width="4.85546875" style="513" customWidth="1"/>
    <col min="9220" max="9470" width="11.42578125" style="513"/>
    <col min="9471" max="9471" width="4.85546875" style="513" customWidth="1"/>
    <col min="9472" max="9472" width="30.85546875" style="513" customWidth="1"/>
    <col min="9473" max="9473" width="84.42578125" style="513" customWidth="1"/>
    <col min="9474" max="9474" width="42.7109375" style="513" customWidth="1"/>
    <col min="9475" max="9475" width="4.85546875" style="513" customWidth="1"/>
    <col min="9476" max="9726" width="11.42578125" style="513"/>
    <col min="9727" max="9727" width="4.85546875" style="513" customWidth="1"/>
    <col min="9728" max="9728" width="30.85546875" style="513" customWidth="1"/>
    <col min="9729" max="9729" width="84.42578125" style="513" customWidth="1"/>
    <col min="9730" max="9730" width="42.7109375" style="513" customWidth="1"/>
    <col min="9731" max="9731" width="4.85546875" style="513" customWidth="1"/>
    <col min="9732" max="9982" width="11.42578125" style="513"/>
    <col min="9983" max="9983" width="4.85546875" style="513" customWidth="1"/>
    <col min="9984" max="9984" width="30.85546875" style="513" customWidth="1"/>
    <col min="9985" max="9985" width="84.42578125" style="513" customWidth="1"/>
    <col min="9986" max="9986" width="42.7109375" style="513" customWidth="1"/>
    <col min="9987" max="9987" width="4.85546875" style="513" customWidth="1"/>
    <col min="9988" max="10238" width="11.42578125" style="513"/>
    <col min="10239" max="10239" width="4.85546875" style="513" customWidth="1"/>
    <col min="10240" max="10240" width="30.85546875" style="513" customWidth="1"/>
    <col min="10241" max="10241" width="84.42578125" style="513" customWidth="1"/>
    <col min="10242" max="10242" width="42.7109375" style="513" customWidth="1"/>
    <col min="10243" max="10243" width="4.85546875" style="513" customWidth="1"/>
    <col min="10244" max="10494" width="11.42578125" style="513"/>
    <col min="10495" max="10495" width="4.85546875" style="513" customWidth="1"/>
    <col min="10496" max="10496" width="30.85546875" style="513" customWidth="1"/>
    <col min="10497" max="10497" width="84.42578125" style="513" customWidth="1"/>
    <col min="10498" max="10498" width="42.7109375" style="513" customWidth="1"/>
    <col min="10499" max="10499" width="4.85546875" style="513" customWidth="1"/>
    <col min="10500" max="10750" width="11.42578125" style="513"/>
    <col min="10751" max="10751" width="4.85546875" style="513" customWidth="1"/>
    <col min="10752" max="10752" width="30.85546875" style="513" customWidth="1"/>
    <col min="10753" max="10753" width="84.42578125" style="513" customWidth="1"/>
    <col min="10754" max="10754" width="42.7109375" style="513" customWidth="1"/>
    <col min="10755" max="10755" width="4.85546875" style="513" customWidth="1"/>
    <col min="10756" max="11006" width="11.42578125" style="513"/>
    <col min="11007" max="11007" width="4.85546875" style="513" customWidth="1"/>
    <col min="11008" max="11008" width="30.85546875" style="513" customWidth="1"/>
    <col min="11009" max="11009" width="84.42578125" style="513" customWidth="1"/>
    <col min="11010" max="11010" width="42.7109375" style="513" customWidth="1"/>
    <col min="11011" max="11011" width="4.85546875" style="513" customWidth="1"/>
    <col min="11012" max="11262" width="11.42578125" style="513"/>
    <col min="11263" max="11263" width="4.85546875" style="513" customWidth="1"/>
    <col min="11264" max="11264" width="30.85546875" style="513" customWidth="1"/>
    <col min="11265" max="11265" width="84.42578125" style="513" customWidth="1"/>
    <col min="11266" max="11266" width="42.7109375" style="513" customWidth="1"/>
    <col min="11267" max="11267" width="4.85546875" style="513" customWidth="1"/>
    <col min="11268" max="11518" width="11.42578125" style="513"/>
    <col min="11519" max="11519" width="4.85546875" style="513" customWidth="1"/>
    <col min="11520" max="11520" width="30.85546875" style="513" customWidth="1"/>
    <col min="11521" max="11521" width="84.42578125" style="513" customWidth="1"/>
    <col min="11522" max="11522" width="42.7109375" style="513" customWidth="1"/>
    <col min="11523" max="11523" width="4.85546875" style="513" customWidth="1"/>
    <col min="11524" max="11774" width="11.42578125" style="513"/>
    <col min="11775" max="11775" width="4.85546875" style="513" customWidth="1"/>
    <col min="11776" max="11776" width="30.85546875" style="513" customWidth="1"/>
    <col min="11777" max="11777" width="84.42578125" style="513" customWidth="1"/>
    <col min="11778" max="11778" width="42.7109375" style="513" customWidth="1"/>
    <col min="11779" max="11779" width="4.85546875" style="513" customWidth="1"/>
    <col min="11780" max="12030" width="11.42578125" style="513"/>
    <col min="12031" max="12031" width="4.85546875" style="513" customWidth="1"/>
    <col min="12032" max="12032" width="30.85546875" style="513" customWidth="1"/>
    <col min="12033" max="12033" width="84.42578125" style="513" customWidth="1"/>
    <col min="12034" max="12034" width="42.7109375" style="513" customWidth="1"/>
    <col min="12035" max="12035" width="4.85546875" style="513" customWidth="1"/>
    <col min="12036" max="12286" width="11.42578125" style="513"/>
    <col min="12287" max="12287" width="4.85546875" style="513" customWidth="1"/>
    <col min="12288" max="12288" width="30.85546875" style="513" customWidth="1"/>
    <col min="12289" max="12289" width="84.42578125" style="513" customWidth="1"/>
    <col min="12290" max="12290" width="42.7109375" style="513" customWidth="1"/>
    <col min="12291" max="12291" width="4.85546875" style="513" customWidth="1"/>
    <col min="12292" max="12542" width="11.42578125" style="513"/>
    <col min="12543" max="12543" width="4.85546875" style="513" customWidth="1"/>
    <col min="12544" max="12544" width="30.85546875" style="513" customWidth="1"/>
    <col min="12545" max="12545" width="84.42578125" style="513" customWidth="1"/>
    <col min="12546" max="12546" width="42.7109375" style="513" customWidth="1"/>
    <col min="12547" max="12547" width="4.85546875" style="513" customWidth="1"/>
    <col min="12548" max="12798" width="11.42578125" style="513"/>
    <col min="12799" max="12799" width="4.85546875" style="513" customWidth="1"/>
    <col min="12800" max="12800" width="30.85546875" style="513" customWidth="1"/>
    <col min="12801" max="12801" width="84.42578125" style="513" customWidth="1"/>
    <col min="12802" max="12802" width="42.7109375" style="513" customWidth="1"/>
    <col min="12803" max="12803" width="4.85546875" style="513" customWidth="1"/>
    <col min="12804" max="13054" width="11.42578125" style="513"/>
    <col min="13055" max="13055" width="4.85546875" style="513" customWidth="1"/>
    <col min="13056" max="13056" width="30.85546875" style="513" customWidth="1"/>
    <col min="13057" max="13057" width="84.42578125" style="513" customWidth="1"/>
    <col min="13058" max="13058" width="42.7109375" style="513" customWidth="1"/>
    <col min="13059" max="13059" width="4.85546875" style="513" customWidth="1"/>
    <col min="13060" max="13310" width="11.42578125" style="513"/>
    <col min="13311" max="13311" width="4.85546875" style="513" customWidth="1"/>
    <col min="13312" max="13312" width="30.85546875" style="513" customWidth="1"/>
    <col min="13313" max="13313" width="84.42578125" style="513" customWidth="1"/>
    <col min="13314" max="13314" width="42.7109375" style="513" customWidth="1"/>
    <col min="13315" max="13315" width="4.85546875" style="513" customWidth="1"/>
    <col min="13316" max="13566" width="11.42578125" style="513"/>
    <col min="13567" max="13567" width="4.85546875" style="513" customWidth="1"/>
    <col min="13568" max="13568" width="30.85546875" style="513" customWidth="1"/>
    <col min="13569" max="13569" width="84.42578125" style="513" customWidth="1"/>
    <col min="13570" max="13570" width="42.7109375" style="513" customWidth="1"/>
    <col min="13571" max="13571" width="4.85546875" style="513" customWidth="1"/>
    <col min="13572" max="13822" width="11.42578125" style="513"/>
    <col min="13823" max="13823" width="4.85546875" style="513" customWidth="1"/>
    <col min="13824" max="13824" width="30.85546875" style="513" customWidth="1"/>
    <col min="13825" max="13825" width="84.42578125" style="513" customWidth="1"/>
    <col min="13826" max="13826" width="42.7109375" style="513" customWidth="1"/>
    <col min="13827" max="13827" width="4.85546875" style="513" customWidth="1"/>
    <col min="13828" max="14078" width="11.42578125" style="513"/>
    <col min="14079" max="14079" width="4.85546875" style="513" customWidth="1"/>
    <col min="14080" max="14080" width="30.85546875" style="513" customWidth="1"/>
    <col min="14081" max="14081" width="84.42578125" style="513" customWidth="1"/>
    <col min="14082" max="14082" width="42.7109375" style="513" customWidth="1"/>
    <col min="14083" max="14083" width="4.85546875" style="513" customWidth="1"/>
    <col min="14084" max="14334" width="11.42578125" style="513"/>
    <col min="14335" max="14335" width="4.85546875" style="513" customWidth="1"/>
    <col min="14336" max="14336" width="30.85546875" style="513" customWidth="1"/>
    <col min="14337" max="14337" width="84.42578125" style="513" customWidth="1"/>
    <col min="14338" max="14338" width="42.7109375" style="513" customWidth="1"/>
    <col min="14339" max="14339" width="4.85546875" style="513" customWidth="1"/>
    <col min="14340" max="14590" width="11.42578125" style="513"/>
    <col min="14591" max="14591" width="4.85546875" style="513" customWidth="1"/>
    <col min="14592" max="14592" width="30.85546875" style="513" customWidth="1"/>
    <col min="14593" max="14593" width="84.42578125" style="513" customWidth="1"/>
    <col min="14594" max="14594" width="42.7109375" style="513" customWidth="1"/>
    <col min="14595" max="14595" width="4.85546875" style="513" customWidth="1"/>
    <col min="14596" max="14846" width="11.42578125" style="513"/>
    <col min="14847" max="14847" width="4.85546875" style="513" customWidth="1"/>
    <col min="14848" max="14848" width="30.85546875" style="513" customWidth="1"/>
    <col min="14849" max="14849" width="84.42578125" style="513" customWidth="1"/>
    <col min="14850" max="14850" width="42.7109375" style="513" customWidth="1"/>
    <col min="14851" max="14851" width="4.85546875" style="513" customWidth="1"/>
    <col min="14852" max="15102" width="11.42578125" style="513"/>
    <col min="15103" max="15103" width="4.85546875" style="513" customWidth="1"/>
    <col min="15104" max="15104" width="30.85546875" style="513" customWidth="1"/>
    <col min="15105" max="15105" width="84.42578125" style="513" customWidth="1"/>
    <col min="15106" max="15106" width="42.7109375" style="513" customWidth="1"/>
    <col min="15107" max="15107" width="4.85546875" style="513" customWidth="1"/>
    <col min="15108" max="15358" width="11.42578125" style="513"/>
    <col min="15359" max="15359" width="4.85546875" style="513" customWidth="1"/>
    <col min="15360" max="15360" width="30.85546875" style="513" customWidth="1"/>
    <col min="15361" max="15361" width="84.42578125" style="513" customWidth="1"/>
    <col min="15362" max="15362" width="42.7109375" style="513" customWidth="1"/>
    <col min="15363" max="15363" width="4.85546875" style="513" customWidth="1"/>
    <col min="15364" max="15614" width="11.42578125" style="513"/>
    <col min="15615" max="15615" width="4.85546875" style="513" customWidth="1"/>
    <col min="15616" max="15616" width="30.85546875" style="513" customWidth="1"/>
    <col min="15617" max="15617" width="84.42578125" style="513" customWidth="1"/>
    <col min="15618" max="15618" width="42.7109375" style="513" customWidth="1"/>
    <col min="15619" max="15619" width="4.85546875" style="513" customWidth="1"/>
    <col min="15620" max="15870" width="11.42578125" style="513"/>
    <col min="15871" max="15871" width="4.85546875" style="513" customWidth="1"/>
    <col min="15872" max="15872" width="30.85546875" style="513" customWidth="1"/>
    <col min="15873" max="15873" width="84.42578125" style="513" customWidth="1"/>
    <col min="15874" max="15874" width="42.7109375" style="513" customWidth="1"/>
    <col min="15875" max="15875" width="4.85546875" style="513" customWidth="1"/>
    <col min="15876" max="16126" width="11.42578125" style="513"/>
    <col min="16127" max="16127" width="4.85546875" style="513" customWidth="1"/>
    <col min="16128" max="16128" width="30.85546875" style="513" customWidth="1"/>
    <col min="16129" max="16129" width="84.42578125" style="513" customWidth="1"/>
    <col min="16130" max="16130" width="42.7109375" style="513" customWidth="1"/>
    <col min="16131" max="16131" width="4.85546875" style="513" customWidth="1"/>
    <col min="16132" max="16384" width="11.42578125" style="513"/>
  </cols>
  <sheetData>
    <row r="1" spans="1:6" ht="15.75">
      <c r="A1" s="994" t="str">
        <f>IV.1BMue!A1</f>
        <v>CUARTO INFORME TRIMESTRAL DEL GASTO PÚBLICO 2021</v>
      </c>
      <c r="B1" s="994"/>
      <c r="C1" s="994"/>
    </row>
    <row r="2" spans="1:6" s="512" customFormat="1" ht="15.75">
      <c r="A2" s="997" t="s">
        <v>204</v>
      </c>
      <c r="B2" s="997"/>
      <c r="C2" s="997"/>
    </row>
    <row r="3" spans="1:6" s="512" customFormat="1" ht="15.75">
      <c r="A3" s="1000" t="s">
        <v>399</v>
      </c>
      <c r="B3" s="1000"/>
      <c r="C3" s="1000"/>
    </row>
    <row r="4" spans="1:6" s="512" customFormat="1" ht="15.75">
      <c r="A4" s="1000" t="s">
        <v>391</v>
      </c>
      <c r="B4" s="1000"/>
      <c r="C4" s="1000"/>
    </row>
    <row r="5" spans="1:6" s="512" customFormat="1" ht="15.75">
      <c r="A5" s="1000" t="str">
        <f>IV.1BMue!A5</f>
        <v>Al 31 de Diciembre de 2021</v>
      </c>
      <c r="B5" s="1000"/>
      <c r="C5" s="1000"/>
    </row>
    <row r="6" spans="1:6" s="512" customFormat="1" ht="15.75">
      <c r="A6" s="565" t="s">
        <v>392</v>
      </c>
      <c r="B6" s="999" t="str">
        <f>IV.1BMue!B6</f>
        <v>INSTITUTO TECNOLÓGICO SUPERIOR DE PEROTE</v>
      </c>
      <c r="C6" s="999"/>
      <c r="D6" s="576"/>
      <c r="E6" s="576"/>
      <c r="F6" s="576"/>
    </row>
    <row r="7" spans="1:6" s="512" customFormat="1" ht="15.75">
      <c r="A7" s="566"/>
      <c r="B7" s="567"/>
      <c r="C7" s="567"/>
    </row>
    <row r="8" spans="1:6" s="377" customFormat="1">
      <c r="A8" s="574"/>
      <c r="B8" s="575"/>
      <c r="C8" s="575"/>
    </row>
    <row r="9" spans="1:6" s="377" customFormat="1" ht="15.75">
      <c r="A9" s="680" t="s">
        <v>396</v>
      </c>
      <c r="B9" s="681" t="s">
        <v>400</v>
      </c>
      <c r="C9" s="680" t="s">
        <v>398</v>
      </c>
    </row>
    <row r="10" spans="1:6" s="387" customFormat="1" ht="15">
      <c r="A10" s="706" t="s">
        <v>513</v>
      </c>
      <c r="B10" s="707" t="s">
        <v>514</v>
      </c>
      <c r="C10" s="572">
        <v>490000</v>
      </c>
    </row>
    <row r="11" spans="1:6" s="387" customFormat="1" ht="15">
      <c r="A11" s="706" t="s">
        <v>515</v>
      </c>
      <c r="B11" s="707" t="s">
        <v>516</v>
      </c>
      <c r="C11" s="572">
        <v>22839742</v>
      </c>
    </row>
    <row r="12" spans="1:6" s="387" customFormat="1" ht="15">
      <c r="A12" s="573"/>
      <c r="B12" s="571"/>
      <c r="C12" s="572">
        <v>0</v>
      </c>
    </row>
    <row r="13" spans="1:6" s="387" customFormat="1" ht="15">
      <c r="A13" s="573"/>
      <c r="B13" s="571"/>
      <c r="C13" s="572">
        <v>0</v>
      </c>
    </row>
    <row r="14" spans="1:6" s="387" customFormat="1" ht="15">
      <c r="A14" s="573"/>
      <c r="B14" s="571"/>
      <c r="C14" s="572">
        <v>0</v>
      </c>
    </row>
    <row r="15" spans="1:6" s="387" customFormat="1" ht="15">
      <c r="A15" s="573"/>
      <c r="B15" s="571"/>
      <c r="C15" s="572">
        <v>0</v>
      </c>
    </row>
    <row r="16" spans="1:6" s="387" customFormat="1" ht="15">
      <c r="A16" s="573"/>
      <c r="B16" s="571"/>
      <c r="C16" s="572">
        <v>0</v>
      </c>
    </row>
    <row r="17" spans="1:3" s="387" customFormat="1" ht="15">
      <c r="A17" s="573"/>
      <c r="B17" s="571"/>
      <c r="C17" s="572">
        <v>0</v>
      </c>
    </row>
    <row r="18" spans="1:3" s="387" customFormat="1" ht="15">
      <c r="A18" s="573"/>
      <c r="B18" s="571"/>
      <c r="C18" s="572">
        <v>0</v>
      </c>
    </row>
    <row r="19" spans="1:3" s="387" customFormat="1" ht="15">
      <c r="A19" s="573"/>
      <c r="B19" s="571"/>
      <c r="C19" s="572">
        <v>0</v>
      </c>
    </row>
    <row r="20" spans="1:3" s="387" customFormat="1" ht="15">
      <c r="A20" s="573"/>
      <c r="B20" s="571"/>
      <c r="C20" s="572">
        <v>0</v>
      </c>
    </row>
    <row r="21" spans="1:3" s="387" customFormat="1" ht="15">
      <c r="A21" s="570"/>
      <c r="B21" s="571"/>
      <c r="C21" s="572">
        <v>0</v>
      </c>
    </row>
    <row r="22" spans="1:3" s="387" customFormat="1" ht="15">
      <c r="A22" s="570"/>
      <c r="B22" s="571"/>
      <c r="C22" s="572">
        <v>0</v>
      </c>
    </row>
    <row r="23" spans="1:3" s="387" customFormat="1" ht="15">
      <c r="A23" s="570"/>
      <c r="B23" s="571"/>
      <c r="C23" s="572">
        <v>0</v>
      </c>
    </row>
    <row r="24" spans="1:3" s="387" customFormat="1" ht="15">
      <c r="A24" s="570"/>
      <c r="B24" s="571"/>
      <c r="C24" s="572">
        <v>0</v>
      </c>
    </row>
    <row r="25" spans="1:3" s="387" customFormat="1" ht="15">
      <c r="A25" s="570"/>
      <c r="B25" s="571"/>
      <c r="C25" s="572">
        <v>0</v>
      </c>
    </row>
    <row r="26" spans="1:3" s="387" customFormat="1" ht="15">
      <c r="A26" s="570"/>
      <c r="B26" s="571"/>
      <c r="C26" s="572">
        <v>0</v>
      </c>
    </row>
    <row r="27" spans="1:3" s="387" customFormat="1" ht="15">
      <c r="A27" s="570"/>
      <c r="B27" s="571"/>
      <c r="C27" s="572">
        <v>0</v>
      </c>
    </row>
    <row r="28" spans="1:3" s="387" customFormat="1" ht="15">
      <c r="A28" s="570"/>
      <c r="B28" s="571"/>
      <c r="C28" s="572">
        <v>0</v>
      </c>
    </row>
    <row r="29" spans="1:3" s="387" customFormat="1" ht="15">
      <c r="A29" s="570"/>
      <c r="B29" s="571"/>
      <c r="C29" s="572">
        <v>0</v>
      </c>
    </row>
    <row r="30" spans="1:3" s="387" customFormat="1" ht="15">
      <c r="A30" s="570"/>
      <c r="B30" s="571"/>
      <c r="C30" s="572">
        <v>0</v>
      </c>
    </row>
    <row r="31" spans="1:3" s="387" customFormat="1" ht="15">
      <c r="A31" s="570"/>
      <c r="B31" s="571"/>
      <c r="C31" s="572">
        <v>0</v>
      </c>
    </row>
    <row r="32" spans="1:3" s="387" customFormat="1" ht="15">
      <c r="A32" s="570"/>
      <c r="B32" s="571"/>
      <c r="C32" s="572">
        <v>0</v>
      </c>
    </row>
    <row r="33" spans="1:7" s="387" customFormat="1" ht="15">
      <c r="A33" s="559" t="s">
        <v>149</v>
      </c>
      <c r="B33" s="560"/>
      <c r="C33" s="561">
        <f>SUM(C10:C32)</f>
        <v>23329742</v>
      </c>
      <c r="E33" s="387" t="str">
        <f>IF(C33='2.ESF'!E22," ","NO COINCIDE VS SITUACIÓN FINANCIERA")</f>
        <v xml:space="preserve"> </v>
      </c>
    </row>
    <row r="34" spans="1:7">
      <c r="A34" s="562"/>
      <c r="B34" s="995"/>
      <c r="C34" s="996"/>
    </row>
    <row r="35" spans="1:7">
      <c r="A35" s="563"/>
      <c r="B35" s="563"/>
      <c r="D35" s="564"/>
      <c r="E35" s="563"/>
      <c r="F35" s="563"/>
      <c r="G35" s="563"/>
    </row>
  </sheetData>
  <mergeCells count="7">
    <mergeCell ref="A1:C1"/>
    <mergeCell ref="B34:C34"/>
    <mergeCell ref="A2:C2"/>
    <mergeCell ref="A3:C3"/>
    <mergeCell ref="A4:C4"/>
    <mergeCell ref="A5:C5"/>
    <mergeCell ref="B6:C6"/>
  </mergeCells>
  <pageMargins left="0.9" right="0.70866141732283472" top="0.74803149606299213" bottom="0.74803149606299213" header="0.31496062992125984" footer="0.31496062992125984"/>
  <pageSetup scale="75"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activeCell="B2" sqref="B2:D2"/>
    </sheetView>
  </sheetViews>
  <sheetFormatPr baseColWidth="10" defaultRowHeight="12"/>
  <cols>
    <col min="1" max="1" width="3.140625" style="514" customWidth="1"/>
    <col min="2" max="2" width="46.5703125" style="514" customWidth="1"/>
    <col min="3" max="3" width="29.28515625" style="514" customWidth="1"/>
    <col min="4" max="4" width="28.7109375" style="514" customWidth="1"/>
    <col min="5" max="5" width="5.140625" style="513" customWidth="1"/>
    <col min="6" max="16384" width="11.42578125" style="514"/>
  </cols>
  <sheetData>
    <row r="1" spans="1:5" s="577" customFormat="1" ht="15.75">
      <c r="A1" s="511"/>
      <c r="B1" s="940" t="str">
        <f>IV.2BInmu!A1</f>
        <v>CUARTO INFORME TRIMESTRAL DEL GASTO PÚBLICO 2021</v>
      </c>
      <c r="C1" s="940"/>
      <c r="D1" s="940"/>
      <c r="E1" s="511"/>
    </row>
    <row r="2" spans="1:5" s="577" customFormat="1" ht="15.75">
      <c r="A2" s="511"/>
      <c r="B2" s="1002" t="s">
        <v>204</v>
      </c>
      <c r="C2" s="982"/>
      <c r="D2" s="983"/>
      <c r="E2" s="511"/>
    </row>
    <row r="3" spans="1:5" s="577" customFormat="1" ht="15.75">
      <c r="A3" s="511"/>
      <c r="B3" s="1003" t="str">
        <f>IV.2BInmu!B6</f>
        <v>INSTITUTO TECNOLÓGICO SUPERIOR DE PEROTE</v>
      </c>
      <c r="C3" s="984"/>
      <c r="D3" s="985"/>
      <c r="E3" s="511"/>
    </row>
    <row r="4" spans="1:5" s="577" customFormat="1" ht="15.75">
      <c r="A4" s="511"/>
      <c r="B4" s="1003" t="s">
        <v>401</v>
      </c>
      <c r="C4" s="984"/>
      <c r="D4" s="985"/>
      <c r="E4" s="511"/>
    </row>
    <row r="5" spans="1:5" s="577" customFormat="1" ht="15.75" customHeight="1">
      <c r="A5" s="511"/>
      <c r="B5" s="1004" t="str">
        <f>IV.2BInmu!A5</f>
        <v>Al 31 de Diciembre de 2021</v>
      </c>
      <c r="C5" s="986"/>
      <c r="D5" s="987"/>
      <c r="E5" s="511"/>
    </row>
    <row r="6" spans="1:5" s="577" customFormat="1" ht="15.75">
      <c r="A6" s="511"/>
      <c r="B6" s="1001" t="s">
        <v>402</v>
      </c>
      <c r="C6" s="1001" t="s">
        <v>403</v>
      </c>
      <c r="D6" s="1001"/>
      <c r="E6" s="511"/>
    </row>
    <row r="7" spans="1:5" s="577" customFormat="1" ht="15.75">
      <c r="A7" s="511"/>
      <c r="B7" s="1001"/>
      <c r="C7" s="578" t="s">
        <v>404</v>
      </c>
      <c r="D7" s="578" t="s">
        <v>405</v>
      </c>
      <c r="E7" s="511"/>
    </row>
    <row r="8" spans="1:5" ht="30">
      <c r="A8" s="513"/>
      <c r="B8" s="579" t="s">
        <v>517</v>
      </c>
      <c r="C8" s="579"/>
      <c r="D8" s="579"/>
    </row>
    <row r="9" spans="1:5" ht="15">
      <c r="A9" s="513"/>
      <c r="B9" s="580"/>
      <c r="C9" s="580"/>
      <c r="D9" s="580"/>
    </row>
    <row r="10" spans="1:5" ht="15">
      <c r="A10" s="513"/>
      <c r="B10" s="580"/>
      <c r="C10" s="580"/>
      <c r="D10" s="580"/>
    </row>
    <row r="11" spans="1:5" ht="15">
      <c r="A11" s="513"/>
      <c r="B11" s="580"/>
      <c r="C11" s="580"/>
      <c r="D11" s="580"/>
    </row>
    <row r="12" spans="1:5" ht="15">
      <c r="A12" s="513"/>
      <c r="B12" s="580"/>
      <c r="C12" s="580"/>
      <c r="D12" s="580"/>
    </row>
    <row r="13" spans="1:5" ht="15">
      <c r="A13" s="513"/>
      <c r="B13" s="580"/>
      <c r="C13" s="580"/>
      <c r="D13" s="580"/>
    </row>
    <row r="14" spans="1:5" ht="15">
      <c r="A14" s="513"/>
      <c r="B14" s="580"/>
      <c r="C14" s="580"/>
      <c r="D14" s="580"/>
    </row>
    <row r="15" spans="1:5" ht="15">
      <c r="A15" s="513"/>
      <c r="B15" s="580"/>
      <c r="C15" s="580"/>
      <c r="D15" s="580"/>
    </row>
    <row r="16" spans="1:5" ht="15">
      <c r="A16" s="513"/>
      <c r="B16" s="580"/>
      <c r="C16" s="580"/>
      <c r="D16" s="580"/>
    </row>
    <row r="17" spans="1:4" ht="15">
      <c r="A17" s="513"/>
      <c r="B17" s="581"/>
      <c r="C17" s="581"/>
      <c r="D17" s="581"/>
    </row>
    <row r="18" spans="1:4" ht="15">
      <c r="A18" s="513"/>
      <c r="B18" s="581"/>
      <c r="C18" s="581"/>
      <c r="D18" s="581"/>
    </row>
    <row r="19" spans="1:4" ht="15">
      <c r="A19" s="513"/>
      <c r="B19" s="581"/>
      <c r="C19" s="581"/>
      <c r="D19" s="581"/>
    </row>
    <row r="20" spans="1:4">
      <c r="A20" s="513"/>
      <c r="B20" s="513"/>
      <c r="C20" s="513"/>
      <c r="D20" s="513"/>
    </row>
    <row r="21" spans="1:4">
      <c r="A21" s="513"/>
      <c r="B21" s="513"/>
      <c r="C21" s="513"/>
      <c r="D21" s="513"/>
    </row>
  </sheetData>
  <mergeCells count="7">
    <mergeCell ref="B1:D1"/>
    <mergeCell ref="B6:B7"/>
    <mergeCell ref="C6:D6"/>
    <mergeCell ref="B2:D2"/>
    <mergeCell ref="B3:D3"/>
    <mergeCell ref="B4:D4"/>
    <mergeCell ref="B5:D5"/>
  </mergeCells>
  <pageMargins left="1.1000000000000001" right="0.70866141732283472" top="0.74803149606299213" bottom="0.74803149606299213" header="0.31496062992125984" footer="0.31496062992125984"/>
  <pageSetup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E14" sqref="E14"/>
    </sheetView>
  </sheetViews>
  <sheetFormatPr baseColWidth="10" defaultRowHeight="15"/>
  <cols>
    <col min="1" max="1" width="14.5703125" style="397" customWidth="1"/>
    <col min="2" max="9" width="11.42578125" style="397"/>
    <col min="10" max="10" width="16.85546875" style="397" customWidth="1"/>
    <col min="11" max="16384" width="11.42578125" style="397"/>
  </cols>
  <sheetData>
    <row r="1" spans="1:10" ht="15.75">
      <c r="A1" s="988" t="str">
        <f>IV.2BInmu!A1</f>
        <v>CUARTO INFORME TRIMESTRAL DEL GASTO PÚBLICO 2021</v>
      </c>
      <c r="B1" s="988"/>
      <c r="C1" s="988"/>
      <c r="D1" s="988"/>
      <c r="E1" s="988"/>
      <c r="F1" s="988"/>
      <c r="G1" s="988"/>
      <c r="H1" s="988"/>
      <c r="I1" s="988"/>
    </row>
    <row r="2" spans="1:10" ht="15.75">
      <c r="A2" s="990" t="s">
        <v>204</v>
      </c>
      <c r="B2" s="990"/>
      <c r="C2" s="990"/>
      <c r="D2" s="990"/>
      <c r="E2" s="990"/>
      <c r="F2" s="990"/>
      <c r="G2" s="990"/>
      <c r="H2" s="990"/>
      <c r="I2" s="990"/>
      <c r="J2" s="990"/>
    </row>
    <row r="3" spans="1:10" ht="15.75">
      <c r="A3" s="990" t="s">
        <v>406</v>
      </c>
      <c r="B3" s="990"/>
      <c r="C3" s="990"/>
      <c r="D3" s="990"/>
      <c r="E3" s="990"/>
      <c r="F3" s="990"/>
      <c r="G3" s="990"/>
      <c r="H3" s="990"/>
      <c r="I3" s="990"/>
      <c r="J3" s="990"/>
    </row>
    <row r="4" spans="1:10" ht="15.75">
      <c r="A4" s="990" t="str">
        <f>IV.1BMue!A5</f>
        <v>Al 31 de Diciembre de 2021</v>
      </c>
      <c r="B4" s="990"/>
      <c r="C4" s="990"/>
      <c r="D4" s="990"/>
      <c r="E4" s="990"/>
      <c r="F4" s="990"/>
      <c r="G4" s="990"/>
      <c r="H4" s="990"/>
      <c r="I4" s="990"/>
      <c r="J4" s="990"/>
    </row>
    <row r="5" spans="1:10" ht="15.75">
      <c r="A5" s="991" t="s">
        <v>391</v>
      </c>
      <c r="B5" s="991"/>
      <c r="C5" s="991"/>
      <c r="D5" s="991"/>
      <c r="E5" s="991"/>
      <c r="F5" s="991"/>
      <c r="G5" s="991"/>
      <c r="H5" s="991"/>
      <c r="I5" s="991"/>
      <c r="J5" s="991"/>
    </row>
    <row r="6" spans="1:10" ht="15.75">
      <c r="A6" s="582" t="s">
        <v>392</v>
      </c>
      <c r="B6" s="1005" t="str">
        <f>'IV.3Rel Cta Banc'!B3:D3</f>
        <v>INSTITUTO TECNOLÓGICO SUPERIOR DE PEROTE</v>
      </c>
      <c r="C6" s="1005"/>
      <c r="D6" s="1005"/>
      <c r="E6" s="1005"/>
      <c r="F6" s="1005"/>
      <c r="G6" s="1005"/>
      <c r="H6" s="1005"/>
      <c r="I6" s="1005"/>
      <c r="J6" s="555"/>
    </row>
    <row r="8" spans="1:10">
      <c r="B8" s="397" t="s">
        <v>518</v>
      </c>
    </row>
    <row r="9" spans="1:10">
      <c r="A9" s="553"/>
    </row>
    <row r="10" spans="1:10">
      <c r="A10" s="553"/>
    </row>
    <row r="11" spans="1:10">
      <c r="A11" s="553"/>
    </row>
  </sheetData>
  <mergeCells count="6">
    <mergeCell ref="A1:I1"/>
    <mergeCell ref="B6:I6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15</vt:i4>
      </vt:variant>
    </vt:vector>
  </HeadingPairs>
  <TitlesOfParts>
    <vt:vector size="45" baseType="lpstr">
      <vt:lpstr>CARÁTULA</vt:lpstr>
      <vt:lpstr>APARTADO I INF. CONTABLE</vt:lpstr>
      <vt:lpstr>1.EA</vt:lpstr>
      <vt:lpstr>2.ESF</vt:lpstr>
      <vt:lpstr>3.ECSF</vt:lpstr>
      <vt:lpstr>4.EAA</vt:lpstr>
      <vt:lpstr>5. EADOP</vt:lpstr>
      <vt:lpstr>6.EVHP</vt:lpstr>
      <vt:lpstr>7.EFE</vt:lpstr>
      <vt:lpstr>8.IPC</vt:lpstr>
      <vt:lpstr>9. Efec. Equiv. VA EN NOTAS</vt:lpstr>
      <vt:lpstr>9. V) concilia VA EN NOTAS</vt:lpstr>
      <vt:lpstr>APARTADO II PRESUPUETARIOS</vt:lpstr>
      <vt:lpstr>II.1EAI</vt:lpstr>
      <vt:lpstr>II.2CAdmon</vt:lpstr>
      <vt:lpstr>II.3COG</vt:lpstr>
      <vt:lpstr>II.4CTG</vt:lpstr>
      <vt:lpstr>II.5CFG</vt:lpstr>
      <vt:lpstr>II.6End Neto</vt:lpstr>
      <vt:lpstr>II.7Int</vt:lpstr>
      <vt:lpstr>II.8Post Fiscal</vt:lpstr>
      <vt:lpstr>APARTADO III INF. PROGRAMATICOS</vt:lpstr>
      <vt:lpstr>III.1CProg</vt:lpstr>
      <vt:lpstr>III.2PYP</vt:lpstr>
      <vt:lpstr>III.3IR</vt:lpstr>
      <vt:lpstr>APARTADO IV ANEXOS</vt:lpstr>
      <vt:lpstr>IV.1BMue</vt:lpstr>
      <vt:lpstr>IV.2BInmu</vt:lpstr>
      <vt:lpstr>IV.3Rel Cta Banc</vt:lpstr>
      <vt:lpstr>IV.4Esq. Bur</vt:lpstr>
      <vt:lpstr>'1.EA'!Área_de_impresión</vt:lpstr>
      <vt:lpstr>'2.ESF'!Área_de_impresión</vt:lpstr>
      <vt:lpstr>'3.ECSF'!Área_de_impresión</vt:lpstr>
      <vt:lpstr>'4.EAA'!Área_de_impresión</vt:lpstr>
      <vt:lpstr>'6.EVHP'!Área_de_impresión</vt:lpstr>
      <vt:lpstr>'7.EFE'!Área_de_impresión</vt:lpstr>
      <vt:lpstr>'8.IPC'!Área_de_impresión</vt:lpstr>
      <vt:lpstr>'9. Efec. Equiv. VA EN NOTAS'!Área_de_impresión</vt:lpstr>
      <vt:lpstr>'9. V) concilia VA EN NOTAS'!Área_de_impresión</vt:lpstr>
      <vt:lpstr>'APARTADO I INF. CONTABLE'!Área_de_impresión</vt:lpstr>
      <vt:lpstr>II.3COG!Área_de_impresión</vt:lpstr>
      <vt:lpstr>II.7Int!Área_de_impresión</vt:lpstr>
      <vt:lpstr>IV.1BMue!Área_de_impresión</vt:lpstr>
      <vt:lpstr>IV.2BInmu!Área_de_impresión</vt:lpstr>
      <vt:lpstr>II.3COG!Títulos_a_imprimir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Ivonne Pineda Castañeda</dc:creator>
  <cp:lastModifiedBy>ISRAEL ROSALES ALEMAN</cp:lastModifiedBy>
  <cp:lastPrinted>2022-01-10T10:16:26Z</cp:lastPrinted>
  <dcterms:created xsi:type="dcterms:W3CDTF">2014-09-04T17:23:24Z</dcterms:created>
  <dcterms:modified xsi:type="dcterms:W3CDTF">2022-01-10T10:16:35Z</dcterms:modified>
</cp:coreProperties>
</file>