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rs\Desktop\2021\12.-DICIEMBRE 2021\ESTADOS FINANCIEROS DIC 2021\"/>
    </mc:Choice>
  </mc:AlternateContent>
  <bookViews>
    <workbookView xWindow="240" yWindow="135" windowWidth="20115" windowHeight="7935" activeTab="2"/>
  </bookViews>
  <sheets>
    <sheet name="CARÁTULA" sheetId="17" r:id="rId1"/>
    <sheet name="1SIT FINANC" sheetId="1" r:id="rId2"/>
    <sheet name="2 DEUDA" sheetId="2" r:id="rId3"/>
    <sheet name="3 OBLIG." sheetId="3" r:id="rId4"/>
    <sheet name="4 BALANCE" sheetId="4" r:id="rId5"/>
    <sheet name="5 INGRESOS" sheetId="5" r:id="rId6"/>
    <sheet name="6a COG" sheetId="6" r:id="rId7"/>
    <sheet name="6b ADMVA" sheetId="7" r:id="rId8"/>
    <sheet name="6c FUNCION" sheetId="8" r:id="rId9"/>
    <sheet name="6d SERV PERS." sheetId="9" r:id="rId10"/>
    <sheet name="GuíaCumplimiento" sheetId="15" r:id="rId11"/>
  </sheets>
  <definedNames>
    <definedName name="_xlnm.Print_Area" localSheetId="1">'1SIT FINANC'!$A$1:$G$88</definedName>
    <definedName name="_xlnm.Print_Area" localSheetId="2">'2 DEUDA'!$A$1:$I$49</definedName>
    <definedName name="_xlnm.Print_Area" localSheetId="4">'4 BALANCE'!$A$1:$D$97</definedName>
    <definedName name="_xlnm.Print_Area" localSheetId="5">'5 INGRESOS'!$A$1:$G$88</definedName>
    <definedName name="_xlnm.Print_Area" localSheetId="6">'6a COG'!$A$1:$H$167</definedName>
    <definedName name="_xlnm.Print_Area" localSheetId="7">'6b ADMVA'!$A$1:$G$22</definedName>
    <definedName name="_xlnm.Print_Area" localSheetId="8">'6c FUNCION'!$A$1:$H$94</definedName>
    <definedName name="_xlnm.Print_Area" localSheetId="10">GuíaCumplimiento!$A$1:$K$124</definedName>
  </definedNames>
  <calcPr calcId="162913"/>
</workbook>
</file>

<file path=xl/calcChain.xml><?xml version="1.0" encoding="utf-8"?>
<calcChain xmlns="http://schemas.openxmlformats.org/spreadsheetml/2006/main">
  <c r="D27" i="4" l="1"/>
  <c r="C27" i="4"/>
  <c r="C25" i="4"/>
  <c r="C24" i="4"/>
  <c r="A1" i="2" l="1"/>
  <c r="A1" i="3" s="1"/>
  <c r="A1" i="4" s="1"/>
  <c r="A1" i="5" s="1"/>
  <c r="A1" i="6" s="1"/>
  <c r="A1" i="7" s="1"/>
  <c r="A1" i="8" s="1"/>
  <c r="A1" i="9" s="1"/>
  <c r="A1" i="15" s="1"/>
  <c r="G47" i="15" l="1"/>
  <c r="G88" i="15" s="1"/>
  <c r="C64" i="4"/>
  <c r="D20" i="4"/>
  <c r="D64" i="4" s="1"/>
  <c r="C49" i="6"/>
  <c r="C39" i="6"/>
  <c r="C29" i="6"/>
  <c r="C19" i="6"/>
  <c r="G68" i="1"/>
  <c r="G63" i="1"/>
  <c r="G57" i="1"/>
  <c r="G44" i="1"/>
  <c r="G40" i="1"/>
  <c r="G33" i="1"/>
  <c r="G29" i="1"/>
  <c r="G25" i="1"/>
  <c r="G21" i="1"/>
  <c r="C60" i="1"/>
  <c r="C43" i="1"/>
  <c r="C40" i="1"/>
  <c r="C33" i="1"/>
  <c r="C27" i="1"/>
  <c r="C19" i="1"/>
  <c r="C8" i="1" l="1"/>
  <c r="A2" i="1" l="1"/>
  <c r="B29" i="9" l="1"/>
  <c r="B17" i="9"/>
  <c r="C79" i="8"/>
  <c r="C42" i="8"/>
  <c r="C31" i="8"/>
  <c r="C138" i="6"/>
  <c r="C124" i="6"/>
  <c r="C114" i="6"/>
  <c r="C63" i="6"/>
  <c r="B71" i="5"/>
  <c r="G64" i="5"/>
  <c r="C63" i="5"/>
  <c r="E63" i="5"/>
  <c r="F63" i="5"/>
  <c r="B63" i="5"/>
  <c r="C58" i="5"/>
  <c r="E58" i="5"/>
  <c r="F58" i="5"/>
  <c r="B58" i="5"/>
  <c r="C49" i="5"/>
  <c r="C69" i="5" s="1"/>
  <c r="E49" i="5"/>
  <c r="E69" i="5" s="1"/>
  <c r="F49" i="5"/>
  <c r="F69" i="5" s="1"/>
  <c r="B49" i="5"/>
  <c r="B69" i="5" s="1"/>
  <c r="C40" i="5"/>
  <c r="E40" i="5"/>
  <c r="F40" i="5"/>
  <c r="F44" i="5" s="1"/>
  <c r="B40" i="5"/>
  <c r="C38" i="5"/>
  <c r="E38" i="5"/>
  <c r="F38" i="5"/>
  <c r="B38" i="5"/>
  <c r="C31" i="5"/>
  <c r="E31" i="5"/>
  <c r="F31" i="5"/>
  <c r="B31" i="5"/>
  <c r="C18" i="5"/>
  <c r="E18" i="5"/>
  <c r="F18" i="5"/>
  <c r="G18" i="5"/>
  <c r="B18" i="5"/>
  <c r="G11" i="5"/>
  <c r="D11" i="5"/>
  <c r="C79" i="5"/>
  <c r="E79" i="5"/>
  <c r="F79" i="5"/>
  <c r="D78" i="5"/>
  <c r="B79" i="5"/>
  <c r="D30" i="5"/>
  <c r="E44" i="5" l="1"/>
  <c r="C44" i="5"/>
  <c r="B44" i="5"/>
  <c r="B74" i="5" s="1"/>
  <c r="B11" i="4" s="1"/>
  <c r="B57" i="4" s="1"/>
  <c r="B19" i="4"/>
  <c r="C76" i="4"/>
  <c r="D76" i="4"/>
  <c r="D86" i="4" s="1"/>
  <c r="D88" i="4" s="1"/>
  <c r="C86" i="4"/>
  <c r="C88" i="4" s="1"/>
  <c r="B76" i="4"/>
  <c r="B86" i="4" s="1"/>
  <c r="C58" i="4"/>
  <c r="D58" i="4"/>
  <c r="B58" i="4"/>
  <c r="C104" i="6"/>
  <c r="E95" i="6"/>
  <c r="H95" i="6" s="1"/>
  <c r="H34" i="6"/>
  <c r="H20" i="6"/>
  <c r="D23" i="2" l="1"/>
  <c r="D31" i="9" l="1"/>
  <c r="G31" i="9" s="1"/>
  <c r="D30" i="9"/>
  <c r="F29" i="9"/>
  <c r="E29" i="9"/>
  <c r="C29" i="9"/>
  <c r="D28" i="9"/>
  <c r="D27" i="9"/>
  <c r="G27" i="9" s="1"/>
  <c r="D26" i="9"/>
  <c r="G26" i="9" s="1"/>
  <c r="F25" i="9"/>
  <c r="E25" i="9"/>
  <c r="C25" i="9"/>
  <c r="B25" i="9"/>
  <c r="D24" i="9"/>
  <c r="D23" i="9"/>
  <c r="G66" i="5"/>
  <c r="D66" i="5"/>
  <c r="G39" i="5"/>
  <c r="G38" i="5" s="1"/>
  <c r="D39" i="5"/>
  <c r="D38" i="5" s="1"/>
  <c r="C42" i="2"/>
  <c r="C41" i="2" s="1"/>
  <c r="G42" i="2"/>
  <c r="G41" i="2" s="1"/>
  <c r="G40" i="2" s="1"/>
  <c r="C43" i="2"/>
  <c r="D43" i="2"/>
  <c r="D42" i="2" s="1"/>
  <c r="D41" i="2" s="1"/>
  <c r="D40" i="2" s="1"/>
  <c r="E43" i="2"/>
  <c r="E42" i="2" s="1"/>
  <c r="E41" i="2" s="1"/>
  <c r="E40" i="2" s="1"/>
  <c r="F43" i="2"/>
  <c r="F42" i="2" s="1"/>
  <c r="F41" i="2" s="1"/>
  <c r="F40" i="2" s="1"/>
  <c r="G43" i="2"/>
  <c r="G33" i="5"/>
  <c r="G34" i="5"/>
  <c r="G35" i="5"/>
  <c r="G36" i="5"/>
  <c r="G32" i="5"/>
  <c r="D33" i="5"/>
  <c r="D34" i="5"/>
  <c r="D35" i="5"/>
  <c r="D36" i="5"/>
  <c r="D32" i="5"/>
  <c r="D25" i="5"/>
  <c r="D26" i="5"/>
  <c r="D27" i="5"/>
  <c r="D28" i="5"/>
  <c r="D29" i="5"/>
  <c r="D21" i="5"/>
  <c r="D22" i="5"/>
  <c r="D23" i="5"/>
  <c r="D24" i="5"/>
  <c r="D20" i="5"/>
  <c r="F22" i="9"/>
  <c r="D32" i="9"/>
  <c r="G32" i="9" s="1"/>
  <c r="G28" i="9"/>
  <c r="G24" i="9"/>
  <c r="G23" i="9"/>
  <c r="D20" i="9"/>
  <c r="G20" i="9" s="1"/>
  <c r="D19" i="9"/>
  <c r="G19" i="9" s="1"/>
  <c r="D18" i="9"/>
  <c r="G18" i="9" s="1"/>
  <c r="C17" i="9"/>
  <c r="E17" i="9"/>
  <c r="F17" i="9"/>
  <c r="D16" i="9"/>
  <c r="G16" i="9" s="1"/>
  <c r="D15" i="9"/>
  <c r="G15" i="9" s="1"/>
  <c r="D14" i="9"/>
  <c r="G14" i="9" s="1"/>
  <c r="D12" i="9"/>
  <c r="G12" i="9" s="1"/>
  <c r="C13" i="9"/>
  <c r="E13" i="9"/>
  <c r="F13" i="9"/>
  <c r="B13" i="9"/>
  <c r="E83" i="8"/>
  <c r="H83" i="8" s="1"/>
  <c r="E82" i="8"/>
  <c r="H82" i="8" s="1"/>
  <c r="E81" i="8"/>
  <c r="H81" i="8" s="1"/>
  <c r="E80" i="8"/>
  <c r="H80" i="8" s="1"/>
  <c r="G79" i="8"/>
  <c r="F79" i="8"/>
  <c r="D79" i="8"/>
  <c r="E77" i="8"/>
  <c r="H77" i="8" s="1"/>
  <c r="E76" i="8"/>
  <c r="H76" i="8" s="1"/>
  <c r="E75" i="8"/>
  <c r="H75" i="8" s="1"/>
  <c r="E74" i="8"/>
  <c r="H74" i="8" s="1"/>
  <c r="E73" i="8"/>
  <c r="H73" i="8" s="1"/>
  <c r="E72" i="8"/>
  <c r="H72" i="8" s="1"/>
  <c r="E71" i="8"/>
  <c r="H71" i="8" s="1"/>
  <c r="E70" i="8"/>
  <c r="H70" i="8" s="1"/>
  <c r="E69" i="8"/>
  <c r="H69" i="8" s="1"/>
  <c r="G68" i="8"/>
  <c r="F68" i="8"/>
  <c r="D68" i="8"/>
  <c r="C68" i="8"/>
  <c r="E66" i="8"/>
  <c r="H66" i="8" s="1"/>
  <c r="E65" i="8"/>
  <c r="H65" i="8" s="1"/>
  <c r="H64" i="8"/>
  <c r="E63" i="8"/>
  <c r="H63" i="8" s="1"/>
  <c r="E62" i="8"/>
  <c r="H62" i="8" s="1"/>
  <c r="E61" i="8"/>
  <c r="H61" i="8" s="1"/>
  <c r="E60" i="8"/>
  <c r="H60" i="8" s="1"/>
  <c r="G59" i="8"/>
  <c r="F59" i="8"/>
  <c r="D59" i="8"/>
  <c r="C59" i="8"/>
  <c r="E57" i="8"/>
  <c r="H57" i="8" s="1"/>
  <c r="E56" i="8"/>
  <c r="H56" i="8" s="1"/>
  <c r="E55" i="8"/>
  <c r="H55" i="8" s="1"/>
  <c r="E54" i="8"/>
  <c r="H54" i="8" s="1"/>
  <c r="E53" i="8"/>
  <c r="H53" i="8" s="1"/>
  <c r="E52" i="8"/>
  <c r="H52" i="8" s="1"/>
  <c r="E51" i="8"/>
  <c r="H51" i="8" s="1"/>
  <c r="E50" i="8"/>
  <c r="H50" i="8" s="1"/>
  <c r="G49" i="8"/>
  <c r="F49" i="8"/>
  <c r="D49" i="8"/>
  <c r="C49" i="8"/>
  <c r="G31" i="5" l="1"/>
  <c r="D31" i="5"/>
  <c r="D18" i="5"/>
  <c r="E22" i="9"/>
  <c r="D17" i="9"/>
  <c r="C22" i="9"/>
  <c r="B22" i="9"/>
  <c r="F48" i="8"/>
  <c r="D29" i="9"/>
  <c r="G30" i="9"/>
  <c r="G29" i="9" s="1"/>
  <c r="D25" i="9"/>
  <c r="G17" i="9"/>
  <c r="G13" i="9"/>
  <c r="D13" i="9"/>
  <c r="G48" i="8"/>
  <c r="D48" i="8"/>
  <c r="C48" i="8"/>
  <c r="G25" i="9"/>
  <c r="H59" i="8"/>
  <c r="H79" i="8"/>
  <c r="H49" i="8"/>
  <c r="H68" i="8"/>
  <c r="E59" i="8"/>
  <c r="E68" i="8"/>
  <c r="E79" i="8"/>
  <c r="E49" i="8"/>
  <c r="E46" i="8"/>
  <c r="H46" i="8" s="1"/>
  <c r="E45" i="8"/>
  <c r="H45" i="8" s="1"/>
  <c r="E44" i="8"/>
  <c r="H44" i="8" s="1"/>
  <c r="E43" i="8"/>
  <c r="D42" i="8"/>
  <c r="F42" i="8"/>
  <c r="G42" i="8"/>
  <c r="E40" i="8"/>
  <c r="H40" i="8" s="1"/>
  <c r="E34" i="8"/>
  <c r="H34" i="8" s="1"/>
  <c r="E35" i="8"/>
  <c r="H35" i="8" s="1"/>
  <c r="E36" i="8"/>
  <c r="H36" i="8" s="1"/>
  <c r="E37" i="8"/>
  <c r="H37" i="8" s="1"/>
  <c r="E38" i="8"/>
  <c r="H38" i="8" s="1"/>
  <c r="E39" i="8"/>
  <c r="H39" i="8" s="1"/>
  <c r="E33" i="8"/>
  <c r="H33" i="8" s="1"/>
  <c r="E32" i="8"/>
  <c r="H32" i="8" s="1"/>
  <c r="D31" i="8"/>
  <c r="F31" i="8"/>
  <c r="G31" i="8"/>
  <c r="E28" i="8"/>
  <c r="H28" i="8" s="1"/>
  <c r="E29" i="8"/>
  <c r="H29" i="8" s="1"/>
  <c r="E27" i="8"/>
  <c r="H27" i="8" s="1"/>
  <c r="E26" i="8"/>
  <c r="H26" i="8" s="1"/>
  <c r="E24" i="8"/>
  <c r="H24" i="8" s="1"/>
  <c r="E25" i="8"/>
  <c r="H25" i="8" s="1"/>
  <c r="E23" i="8"/>
  <c r="H23" i="8" s="1"/>
  <c r="D22" i="8"/>
  <c r="F22" i="8"/>
  <c r="G22" i="8"/>
  <c r="C22" i="8"/>
  <c r="E14" i="8"/>
  <c r="H14" i="8" s="1"/>
  <c r="E15" i="8"/>
  <c r="H15" i="8" s="1"/>
  <c r="E16" i="8"/>
  <c r="H16" i="8" s="1"/>
  <c r="E17" i="8"/>
  <c r="H17" i="8" s="1"/>
  <c r="E18" i="8"/>
  <c r="H18" i="8" s="1"/>
  <c r="E19" i="8"/>
  <c r="H19" i="8" s="1"/>
  <c r="E20" i="8"/>
  <c r="H20" i="8" s="1"/>
  <c r="E13" i="8"/>
  <c r="D12" i="8"/>
  <c r="F12" i="8"/>
  <c r="G12" i="8"/>
  <c r="C12" i="8"/>
  <c r="F11" i="8" l="1"/>
  <c r="F85" i="8" s="1"/>
  <c r="G22" i="9"/>
  <c r="D22" i="9"/>
  <c r="E48" i="8"/>
  <c r="H48" i="8"/>
  <c r="E12" i="8"/>
  <c r="E42" i="8"/>
  <c r="D11" i="8"/>
  <c r="D85" i="8" s="1"/>
  <c r="H43" i="8"/>
  <c r="H42" i="8" s="1"/>
  <c r="H31" i="8"/>
  <c r="H13" i="8"/>
  <c r="H12" i="8" s="1"/>
  <c r="E31" i="8"/>
  <c r="H22" i="8"/>
  <c r="E22" i="8"/>
  <c r="G11" i="8"/>
  <c r="G85" i="8" s="1"/>
  <c r="C11" i="8"/>
  <c r="C85" i="8" s="1"/>
  <c r="D13" i="7"/>
  <c r="G13" i="7" s="1"/>
  <c r="G12" i="7" s="1"/>
  <c r="D10" i="7"/>
  <c r="C12" i="7"/>
  <c r="E12" i="7"/>
  <c r="F12" i="7"/>
  <c r="C10" i="7"/>
  <c r="E10" i="7"/>
  <c r="F10" i="7"/>
  <c r="B12" i="7"/>
  <c r="B10" i="7"/>
  <c r="B14" i="7" l="1"/>
  <c r="B16" i="4" s="1"/>
  <c r="F14" i="7"/>
  <c r="D16" i="4" s="1"/>
  <c r="D62" i="4" s="1"/>
  <c r="E14" i="7"/>
  <c r="C14" i="7"/>
  <c r="D12" i="7"/>
  <c r="D14" i="7" s="1"/>
  <c r="G11" i="7"/>
  <c r="G10" i="7" s="1"/>
  <c r="G14" i="7" s="1"/>
  <c r="H11" i="8"/>
  <c r="H85" i="8" s="1"/>
  <c r="E11" i="8"/>
  <c r="E85" i="8" s="1"/>
  <c r="E158" i="6"/>
  <c r="H158" i="6" s="1"/>
  <c r="E157" i="6"/>
  <c r="H157" i="6" s="1"/>
  <c r="E156" i="6"/>
  <c r="H156" i="6" s="1"/>
  <c r="E155" i="6"/>
  <c r="H155" i="6" s="1"/>
  <c r="E154" i="6"/>
  <c r="H154" i="6" s="1"/>
  <c r="E153" i="6"/>
  <c r="H153" i="6" s="1"/>
  <c r="E152" i="6"/>
  <c r="H152" i="6" s="1"/>
  <c r="G151" i="6"/>
  <c r="F151" i="6"/>
  <c r="D151" i="6"/>
  <c r="C151" i="6"/>
  <c r="E150" i="6"/>
  <c r="H150" i="6" s="1"/>
  <c r="E149" i="6"/>
  <c r="H149" i="6" s="1"/>
  <c r="E148" i="6"/>
  <c r="H148" i="6" s="1"/>
  <c r="G147" i="6"/>
  <c r="F147" i="6"/>
  <c r="D147" i="6"/>
  <c r="C147" i="6"/>
  <c r="E146" i="6"/>
  <c r="H146" i="6" s="1"/>
  <c r="E145" i="6"/>
  <c r="H145" i="6" s="1"/>
  <c r="E144" i="6"/>
  <c r="H144" i="6" s="1"/>
  <c r="E143" i="6"/>
  <c r="H143" i="6" s="1"/>
  <c r="E142" i="6"/>
  <c r="H142" i="6" s="1"/>
  <c r="E141" i="6"/>
  <c r="H141" i="6" s="1"/>
  <c r="E140" i="6"/>
  <c r="E139" i="6"/>
  <c r="H139" i="6" s="1"/>
  <c r="G138" i="6"/>
  <c r="F138" i="6"/>
  <c r="D138" i="6"/>
  <c r="E137" i="6"/>
  <c r="H137" i="6" s="1"/>
  <c r="E136" i="6"/>
  <c r="E135" i="6"/>
  <c r="H135" i="6" s="1"/>
  <c r="G134" i="6"/>
  <c r="F134" i="6"/>
  <c r="D134" i="6"/>
  <c r="C134" i="6"/>
  <c r="E133" i="6"/>
  <c r="H133" i="6" s="1"/>
  <c r="E132" i="6"/>
  <c r="H132" i="6" s="1"/>
  <c r="E131" i="6"/>
  <c r="H131" i="6" s="1"/>
  <c r="E130" i="6"/>
  <c r="H130" i="6" s="1"/>
  <c r="E129" i="6"/>
  <c r="H129" i="6" s="1"/>
  <c r="E128" i="6"/>
  <c r="H128" i="6" s="1"/>
  <c r="E127" i="6"/>
  <c r="H127" i="6" s="1"/>
  <c r="E126" i="6"/>
  <c r="E125" i="6"/>
  <c r="H125" i="6" s="1"/>
  <c r="G124" i="6"/>
  <c r="F124" i="6"/>
  <c r="D124" i="6"/>
  <c r="E123" i="6"/>
  <c r="H123" i="6" s="1"/>
  <c r="E122" i="6"/>
  <c r="H122" i="6" s="1"/>
  <c r="E121" i="6"/>
  <c r="H121" i="6" s="1"/>
  <c r="E120" i="6"/>
  <c r="H120" i="6" s="1"/>
  <c r="E119" i="6"/>
  <c r="H119" i="6" s="1"/>
  <c r="E118" i="6"/>
  <c r="H118" i="6" s="1"/>
  <c r="E117" i="6"/>
  <c r="H117" i="6" s="1"/>
  <c r="E116" i="6"/>
  <c r="E115" i="6"/>
  <c r="H115" i="6" s="1"/>
  <c r="G114" i="6"/>
  <c r="F114" i="6"/>
  <c r="D114" i="6"/>
  <c r="E113" i="6"/>
  <c r="H113" i="6" s="1"/>
  <c r="E112" i="6"/>
  <c r="H112" i="6" s="1"/>
  <c r="E111" i="6"/>
  <c r="H111" i="6" s="1"/>
  <c r="E110" i="6"/>
  <c r="H110" i="6" s="1"/>
  <c r="E109" i="6"/>
  <c r="H109" i="6" s="1"/>
  <c r="E108" i="6"/>
  <c r="H108" i="6" s="1"/>
  <c r="E107" i="6"/>
  <c r="H107" i="6" s="1"/>
  <c r="E106" i="6"/>
  <c r="E105" i="6"/>
  <c r="H105" i="6" s="1"/>
  <c r="G104" i="6"/>
  <c r="F104" i="6"/>
  <c r="D104" i="6"/>
  <c r="E103" i="6"/>
  <c r="H103" i="6" s="1"/>
  <c r="E102" i="6"/>
  <c r="H102" i="6" s="1"/>
  <c r="E101" i="6"/>
  <c r="H101" i="6" s="1"/>
  <c r="E100" i="6"/>
  <c r="H100" i="6" s="1"/>
  <c r="E99" i="6"/>
  <c r="H99" i="6" s="1"/>
  <c r="E98" i="6"/>
  <c r="H98" i="6" s="1"/>
  <c r="E97" i="6"/>
  <c r="H97" i="6" s="1"/>
  <c r="E96" i="6"/>
  <c r="G94" i="6"/>
  <c r="F94" i="6"/>
  <c r="D94" i="6"/>
  <c r="C94" i="6"/>
  <c r="E93" i="6"/>
  <c r="H93" i="6" s="1"/>
  <c r="E92" i="6"/>
  <c r="H92" i="6" s="1"/>
  <c r="E91" i="6"/>
  <c r="H91" i="6" s="1"/>
  <c r="E90" i="6"/>
  <c r="H90" i="6" s="1"/>
  <c r="E89" i="6"/>
  <c r="H89" i="6" s="1"/>
  <c r="E88" i="6"/>
  <c r="E87" i="6"/>
  <c r="H87" i="6" s="1"/>
  <c r="G86" i="6"/>
  <c r="F86" i="6"/>
  <c r="D86" i="6"/>
  <c r="C86" i="6"/>
  <c r="E78" i="6"/>
  <c r="H78" i="6" s="1"/>
  <c r="E79" i="6"/>
  <c r="H79" i="6" s="1"/>
  <c r="E80" i="6"/>
  <c r="H80" i="6" s="1"/>
  <c r="E81" i="6"/>
  <c r="H81" i="6" s="1"/>
  <c r="E82" i="6"/>
  <c r="H82" i="6" s="1"/>
  <c r="E83" i="6"/>
  <c r="H83" i="6" s="1"/>
  <c r="E77" i="6"/>
  <c r="H77" i="6" s="1"/>
  <c r="D76" i="6"/>
  <c r="F76" i="6"/>
  <c r="G76" i="6"/>
  <c r="C76" i="6"/>
  <c r="E74" i="6"/>
  <c r="H74" i="6" s="1"/>
  <c r="E75" i="6"/>
  <c r="H75" i="6" s="1"/>
  <c r="E73" i="6"/>
  <c r="H73" i="6" s="1"/>
  <c r="D72" i="6"/>
  <c r="F72" i="6"/>
  <c r="G72" i="6"/>
  <c r="C72" i="6"/>
  <c r="E65" i="6"/>
  <c r="H65" i="6" s="1"/>
  <c r="E66" i="6"/>
  <c r="H66" i="6" s="1"/>
  <c r="E67" i="6"/>
  <c r="H67" i="6" s="1"/>
  <c r="E68" i="6"/>
  <c r="H68" i="6" s="1"/>
  <c r="E69" i="6"/>
  <c r="H69" i="6" s="1"/>
  <c r="E70" i="6"/>
  <c r="H70" i="6" s="1"/>
  <c r="E71" i="6"/>
  <c r="H71" i="6" s="1"/>
  <c r="E64" i="6"/>
  <c r="H64" i="6" s="1"/>
  <c r="D63" i="6"/>
  <c r="F63" i="6"/>
  <c r="G63" i="6"/>
  <c r="E61" i="6"/>
  <c r="H61" i="6" s="1"/>
  <c r="E62" i="6"/>
  <c r="E60" i="6"/>
  <c r="H60" i="6" s="1"/>
  <c r="D59" i="6"/>
  <c r="F59" i="6"/>
  <c r="G59" i="6"/>
  <c r="C59" i="6"/>
  <c r="H58" i="6"/>
  <c r="H51" i="6"/>
  <c r="H52" i="6"/>
  <c r="H53" i="6"/>
  <c r="H54" i="6"/>
  <c r="H55" i="6"/>
  <c r="H56" i="6"/>
  <c r="H57" i="6"/>
  <c r="H50" i="6"/>
  <c r="H41" i="6"/>
  <c r="H42" i="6"/>
  <c r="H43" i="6"/>
  <c r="H44" i="6"/>
  <c r="H45" i="6"/>
  <c r="H46" i="6"/>
  <c r="H47" i="6"/>
  <c r="H48" i="6"/>
  <c r="H40" i="6"/>
  <c r="H28" i="6"/>
  <c r="H22" i="6"/>
  <c r="H23" i="6"/>
  <c r="H24" i="6"/>
  <c r="H25" i="6"/>
  <c r="H26" i="6"/>
  <c r="H27" i="6"/>
  <c r="H36" i="6"/>
  <c r="H37" i="6"/>
  <c r="H38" i="6"/>
  <c r="H35" i="6"/>
  <c r="H31" i="6"/>
  <c r="H32" i="6"/>
  <c r="H33" i="6"/>
  <c r="H30" i="6"/>
  <c r="H21" i="6"/>
  <c r="H13" i="6"/>
  <c r="H14" i="6"/>
  <c r="H15" i="6"/>
  <c r="H16" i="6"/>
  <c r="H17" i="6"/>
  <c r="H18" i="6"/>
  <c r="H12" i="6"/>
  <c r="D11" i="6"/>
  <c r="C11" i="9" s="1"/>
  <c r="F11" i="6"/>
  <c r="E11" i="9" s="1"/>
  <c r="H47" i="15" s="1"/>
  <c r="G11" i="6"/>
  <c r="F11" i="9" s="1"/>
  <c r="C11" i="6"/>
  <c r="B11" i="9" s="1"/>
  <c r="G78" i="5"/>
  <c r="G77" i="5"/>
  <c r="G79" i="5" s="1"/>
  <c r="D77" i="5"/>
  <c r="D79" i="5" s="1"/>
  <c r="G72" i="5"/>
  <c r="G71" i="5" s="1"/>
  <c r="D72" i="5"/>
  <c r="D71" i="5" s="1"/>
  <c r="C71" i="5"/>
  <c r="C74" i="5" s="1"/>
  <c r="E71" i="5"/>
  <c r="E74" i="5" s="1"/>
  <c r="C11" i="4" s="1"/>
  <c r="C57" i="4" s="1"/>
  <c r="F71" i="5"/>
  <c r="F74" i="5" s="1"/>
  <c r="D11" i="4" s="1"/>
  <c r="D57" i="4" s="1"/>
  <c r="G67" i="5"/>
  <c r="D67" i="5"/>
  <c r="G65" i="5"/>
  <c r="G63" i="5" s="1"/>
  <c r="D65" i="5"/>
  <c r="D64" i="5"/>
  <c r="G59" i="5"/>
  <c r="G60" i="5"/>
  <c r="G61" i="5"/>
  <c r="G62" i="5"/>
  <c r="D60" i="5"/>
  <c r="D61" i="5"/>
  <c r="D62" i="5"/>
  <c r="D59" i="5"/>
  <c r="G57" i="5"/>
  <c r="G56" i="5"/>
  <c r="G55" i="5"/>
  <c r="G54" i="5"/>
  <c r="G53" i="5"/>
  <c r="G51" i="5"/>
  <c r="G50" i="5"/>
  <c r="G42" i="5"/>
  <c r="G41" i="5"/>
  <c r="G37" i="5"/>
  <c r="G17" i="5"/>
  <c r="G15" i="5"/>
  <c r="G16" i="5"/>
  <c r="G12" i="5"/>
  <c r="G13" i="5"/>
  <c r="G14" i="5"/>
  <c r="C16" i="4" l="1"/>
  <c r="C62" i="4" s="1"/>
  <c r="C66" i="4" s="1"/>
  <c r="C67" i="4" s="1"/>
  <c r="D63" i="5"/>
  <c r="B62" i="4"/>
  <c r="B66" i="4" s="1"/>
  <c r="B15" i="4"/>
  <c r="G58" i="5"/>
  <c r="G40" i="5"/>
  <c r="D66" i="4"/>
  <c r="D67" i="4" s="1"/>
  <c r="D58" i="5"/>
  <c r="E10" i="9"/>
  <c r="E33" i="9" s="1"/>
  <c r="E37" i="9" s="1"/>
  <c r="F10" i="9"/>
  <c r="F33" i="9" s="1"/>
  <c r="F37" i="9" s="1"/>
  <c r="B10" i="9"/>
  <c r="B33" i="9" s="1"/>
  <c r="B37" i="9" s="1"/>
  <c r="C10" i="9"/>
  <c r="C33" i="9" s="1"/>
  <c r="C37" i="9" s="1"/>
  <c r="G44" i="5"/>
  <c r="G46" i="5" s="1"/>
  <c r="E124" i="6"/>
  <c r="E114" i="6"/>
  <c r="E138" i="6"/>
  <c r="E86" i="6"/>
  <c r="E151" i="6"/>
  <c r="E147" i="6"/>
  <c r="E134" i="6"/>
  <c r="F85" i="6"/>
  <c r="G85" i="6"/>
  <c r="E104" i="6"/>
  <c r="E94" i="6"/>
  <c r="D85" i="6"/>
  <c r="C85" i="6"/>
  <c r="H72" i="6"/>
  <c r="E59" i="6"/>
  <c r="H147" i="6"/>
  <c r="H151" i="6"/>
  <c r="H88" i="6"/>
  <c r="H86" i="6" s="1"/>
  <c r="H96" i="6"/>
  <c r="H94" i="6" s="1"/>
  <c r="H106" i="6"/>
  <c r="H104" i="6" s="1"/>
  <c r="H116" i="6"/>
  <c r="H114" i="6" s="1"/>
  <c r="H126" i="6"/>
  <c r="H124" i="6" s="1"/>
  <c r="H136" i="6"/>
  <c r="H134" i="6" s="1"/>
  <c r="H140" i="6"/>
  <c r="H138" i="6" s="1"/>
  <c r="E11" i="6"/>
  <c r="D11" i="9" s="1"/>
  <c r="H46" i="15" s="1"/>
  <c r="H88" i="15" s="1"/>
  <c r="H11" i="6"/>
  <c r="H63" i="6"/>
  <c r="H62" i="6"/>
  <c r="H59" i="6" s="1"/>
  <c r="E72" i="6"/>
  <c r="H39" i="6"/>
  <c r="H76" i="6"/>
  <c r="E76" i="6"/>
  <c r="D10" i="6"/>
  <c r="E63" i="6"/>
  <c r="H49" i="6"/>
  <c r="G10" i="6"/>
  <c r="H29" i="6"/>
  <c r="F10" i="6"/>
  <c r="H19" i="6"/>
  <c r="C10" i="6"/>
  <c r="D57" i="5"/>
  <c r="D56" i="5"/>
  <c r="D55" i="5"/>
  <c r="D54" i="5"/>
  <c r="D53" i="5"/>
  <c r="D52" i="5"/>
  <c r="G52" i="5" s="1"/>
  <c r="G49" i="5" s="1"/>
  <c r="G69" i="5" s="1"/>
  <c r="D51" i="5"/>
  <c r="D50" i="5"/>
  <c r="D42" i="5"/>
  <c r="D41" i="5"/>
  <c r="D12" i="5"/>
  <c r="D13" i="5"/>
  <c r="D14" i="5"/>
  <c r="D15" i="5"/>
  <c r="D16" i="5"/>
  <c r="A2" i="2"/>
  <c r="A2" i="3" s="1"/>
  <c r="A2" i="4" s="1"/>
  <c r="A2" i="5" s="1"/>
  <c r="A2" i="6" s="1"/>
  <c r="A2" i="7" s="1"/>
  <c r="A2" i="8" s="1"/>
  <c r="A2" i="9" s="1"/>
  <c r="A2" i="15" s="1"/>
  <c r="G21" i="3"/>
  <c r="H21" i="3"/>
  <c r="I21" i="3"/>
  <c r="J21" i="3"/>
  <c r="K21" i="3"/>
  <c r="E21" i="3"/>
  <c r="G14" i="3"/>
  <c r="H14" i="3"/>
  <c r="I14" i="3"/>
  <c r="J14" i="3"/>
  <c r="K14" i="3"/>
  <c r="E14" i="3"/>
  <c r="J27" i="3"/>
  <c r="C40" i="2"/>
  <c r="C160" i="6" l="1"/>
  <c r="K27" i="3"/>
  <c r="G27" i="3"/>
  <c r="I27" i="3"/>
  <c r="H27" i="3"/>
  <c r="D40" i="5"/>
  <c r="D44" i="5" s="1"/>
  <c r="D74" i="5" s="1"/>
  <c r="G74" i="5"/>
  <c r="D49" i="5"/>
  <c r="D69" i="5" s="1"/>
  <c r="G11" i="9"/>
  <c r="G10" i="9" s="1"/>
  <c r="G33" i="9" s="1"/>
  <c r="G37" i="9" s="1"/>
  <c r="D10" i="9"/>
  <c r="D33" i="9" s="1"/>
  <c r="D37" i="9" s="1"/>
  <c r="E85" i="6"/>
  <c r="F160" i="6"/>
  <c r="D160" i="6"/>
  <c r="G160" i="6"/>
  <c r="H85" i="6"/>
  <c r="E10" i="6"/>
  <c r="H10" i="6"/>
  <c r="E27" i="3"/>
  <c r="A4" i="3"/>
  <c r="A4" i="4" s="1"/>
  <c r="A4" i="5" s="1"/>
  <c r="A5" i="6" s="1"/>
  <c r="A5" i="7" s="1"/>
  <c r="A5" i="8" s="1"/>
  <c r="A5" i="9" s="1"/>
  <c r="A4" i="15" s="1"/>
  <c r="B88" i="4"/>
  <c r="B67" i="4"/>
  <c r="C47" i="4"/>
  <c r="D47" i="4"/>
  <c r="B47" i="4"/>
  <c r="C43" i="4"/>
  <c r="D43" i="4"/>
  <c r="B43" i="4"/>
  <c r="B51" i="4" s="1"/>
  <c r="C33" i="4"/>
  <c r="D33" i="4"/>
  <c r="B33" i="4"/>
  <c r="C19" i="4"/>
  <c r="D19" i="4"/>
  <c r="C15" i="4"/>
  <c r="D15" i="4"/>
  <c r="B10" i="4"/>
  <c r="B24" i="4" s="1"/>
  <c r="B25" i="4" s="1"/>
  <c r="B27" i="4" s="1"/>
  <c r="C10" i="4"/>
  <c r="D10" i="4"/>
  <c r="E23" i="2"/>
  <c r="F23" i="2"/>
  <c r="H23" i="2"/>
  <c r="I23" i="2"/>
  <c r="G75" i="1"/>
  <c r="F75" i="1"/>
  <c r="F68" i="1"/>
  <c r="F63" i="1"/>
  <c r="F57" i="1"/>
  <c r="F44" i="1"/>
  <c r="F40" i="1"/>
  <c r="F33" i="1"/>
  <c r="F29" i="1"/>
  <c r="F25" i="1"/>
  <c r="F21" i="1"/>
  <c r="G11" i="1"/>
  <c r="G48" i="1" s="1"/>
  <c r="G59" i="1" s="1"/>
  <c r="C21" i="2" s="1"/>
  <c r="G21" i="2" s="1"/>
  <c r="F11" i="1"/>
  <c r="B60" i="1"/>
  <c r="B43" i="1"/>
  <c r="B40" i="1"/>
  <c r="B33" i="1"/>
  <c r="B27" i="1"/>
  <c r="B19" i="1"/>
  <c r="C11" i="1"/>
  <c r="C48" i="1" s="1"/>
  <c r="B11" i="1"/>
  <c r="G8" i="1"/>
  <c r="F6" i="1"/>
  <c r="C23" i="2" l="1"/>
  <c r="C163" i="6"/>
  <c r="F17" i="7"/>
  <c r="G87" i="8"/>
  <c r="F87" i="8"/>
  <c r="E17" i="7"/>
  <c r="C87" i="8"/>
  <c r="B17" i="7"/>
  <c r="E160" i="6"/>
  <c r="G23" i="2"/>
  <c r="H160" i="6"/>
  <c r="D51" i="4"/>
  <c r="C51" i="4"/>
  <c r="B37" i="4"/>
  <c r="D24" i="4"/>
  <c r="D25" i="4" s="1"/>
  <c r="D37" i="4" s="1"/>
  <c r="C37" i="4"/>
  <c r="F48" i="1"/>
  <c r="F59" i="1" s="1"/>
  <c r="F79" i="1"/>
  <c r="C62" i="1"/>
  <c r="B48" i="1"/>
  <c r="B62" i="1" s="1"/>
  <c r="G79" i="1"/>
  <c r="K23" i="2" l="1"/>
  <c r="C17" i="7"/>
  <c r="D87" i="8"/>
  <c r="D163" i="6"/>
  <c r="H87" i="8"/>
  <c r="G17" i="7"/>
  <c r="G81" i="1"/>
  <c r="I80" i="1" s="1"/>
  <c r="F81" i="1"/>
  <c r="I81" i="1" s="1"/>
  <c r="E163" i="6"/>
  <c r="E87" i="8" l="1"/>
  <c r="D17" i="7"/>
</calcChain>
</file>

<file path=xl/sharedStrings.xml><?xml version="1.0" encoding="utf-8"?>
<sst xmlns="http://schemas.openxmlformats.org/spreadsheetml/2006/main" count="1050" uniqueCount="620">
  <si>
    <t>Estado de Situación Financiera Detallado - LDF</t>
  </si>
  <si>
    <t>(PESOS)</t>
  </si>
  <si>
    <t>Concepto (c)</t>
  </si>
  <si>
    <t>31 de</t>
  </si>
  <si>
    <t>diciembre de</t>
  </si>
  <si>
    <t>ACTIVO</t>
  </si>
  <si>
    <t>PASIVO</t>
  </si>
  <si>
    <t>Activo Circulante</t>
  </si>
  <si>
    <t>Pasivo Circulante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</si>
  <si>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</si>
  <si>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</si>
  <si>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</si>
  <si>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</si>
  <si>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</si>
  <si>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</si>
  <si>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</si>
  <si>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</si>
  <si>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</si>
  <si>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</si>
  <si>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</si>
  <si>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</si>
  <si>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</si>
  <si>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</si>
  <si>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</si>
  <si>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</si>
  <si>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</si>
  <si>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</si>
  <si>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</si>
  <si>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</si>
  <si>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</si>
  <si>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</si>
  <si>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</si>
  <si>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</si>
  <si>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</si>
  <si>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</si>
  <si>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</si>
  <si>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</si>
  <si>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</si>
  <si>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</si>
  <si>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</si>
  <si>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</si>
  <si>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</si>
  <si>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</si>
  <si>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</si>
  <si>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</si>
  <si>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</si>
  <si>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</si>
  <si>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</si>
  <si>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</si>
  <si>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</si>
  <si>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f. Fondos y Bienes de Terceros en Garantía y/o Administración a Corto Plazo 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</si>
  <si>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</si>
  <si>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</si>
  <si>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</si>
  <si>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</si>
  <si>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</si>
  <si>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</si>
  <si>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</si>
  <si>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</si>
  <si>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</si>
  <si>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</si>
  <si>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</si>
  <si>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</si>
  <si>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</si>
  <si>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</si>
  <si>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</si>
  <si>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</si>
  <si>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</si>
  <si>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</si>
  <si>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</si>
  <si>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</si>
  <si>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</si>
  <si>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</si>
  <si>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</si>
  <si>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</si>
  <si>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</si>
  <si>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</si>
  <si>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</si>
  <si>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</si>
  <si>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</si>
  <si>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</si>
  <si>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</si>
  <si>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</si>
  <si>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>b. Derechos a Recibir Efectivo o Equivalentes a Largo Plazo</t>
  </si>
  <si>
    <t>b. Documentos por Pagar a Largo Plazo</t>
  </si>
  <si>
    <t>c. Bienes Inmuebles, Infraestructura y Construcciones en Proceso</t>
  </si>
  <si>
    <t>c. Deuda Pública a Largo Plazo</t>
  </si>
  <si>
    <t>d. Bienes Muebles</t>
  </si>
  <si>
    <t>d. Pasivos Diferidos a Largo Plazo</t>
  </si>
  <si>
    <t>e. Activos Intangibles</t>
  </si>
  <si>
    <t>e. Fondos y Bienes de Terceros en Garantía y/o en Administración a Largo Plazo</t>
  </si>
  <si>
    <t>f. Depreciación, Deterioro y Amortización Acumulada de Bienes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</si>
  <si>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</si>
  <si>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</si>
  <si>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</si>
  <si>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</si>
  <si>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</si>
  <si>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</si>
  <si>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</si>
  <si>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</si>
  <si>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</si>
  <si>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</si>
  <si>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</si>
  <si>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</si>
  <si>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</si>
  <si>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</si>
  <si>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</si>
  <si>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</si>
  <si>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</si>
  <si>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</si>
  <si>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</si>
  <si>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 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</si>
  <si>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</si>
  <si>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</si>
  <si>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</si>
  <si>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</si>
  <si>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Informe Analítico de la Deuda Pública y Otros Pasivos - LDF</t>
  </si>
  <si>
    <t>Denominación de la Deuda Pública y</t>
  </si>
  <si>
    <t>Otros Pasivos (c)</t>
  </si>
  <si>
    <t>Saldo</t>
  </si>
  <si>
    <t>al 31 de</t>
  </si>
  <si>
    <t>20XN-1 (d)</t>
  </si>
  <si>
    <t>Disposiciones</t>
  </si>
  <si>
    <t>del Periodo (e)</t>
  </si>
  <si>
    <t>Amortizaciones</t>
  </si>
  <si>
    <t>del Periodo (f)</t>
  </si>
  <si>
    <t>Revaluaciones,</t>
  </si>
  <si>
    <t>Reclasificaciones</t>
  </si>
  <si>
    <t>y Otros Ajustes (g)</t>
  </si>
  <si>
    <t>Saldo Final</t>
  </si>
  <si>
    <t>del Periodo</t>
  </si>
  <si>
    <t>(h)</t>
  </si>
  <si>
    <t>h=d+e-f+g</t>
  </si>
  <si>
    <t>Pago de</t>
  </si>
  <si>
    <t>Intereses del</t>
  </si>
  <si>
    <t>Periodo (i)</t>
  </si>
  <si>
    <t>Comisiones y</t>
  </si>
  <si>
    <t>demás costos</t>
  </si>
  <si>
    <t>asociados durante</t>
  </si>
  <si>
    <t>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</si>
  <si>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</si>
  <si>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</si>
  <si>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</si>
  <si>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</si>
  <si>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</si>
  <si>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</si>
  <si>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</si>
  <si>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</si>
  <si>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</si>
  <si>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</si>
  <si>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OtrosPasivos (3=1+2)</t>
  </si>
  <si>
    <t>A. Deuda Contingente 1</t>
  </si>
  <si>
    <t>B. Deuda Contingente 2</t>
  </si>
  <si>
    <t>C. Deuda Contingente XX</t>
  </si>
  <si>
    <t>5. Valor de Instrumentos Bono Cupón Cero2 (Informativo)</t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</si>
  <si>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</si>
  <si>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</si>
  <si>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</si>
  <si>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</si>
  <si>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</si>
  <si>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Contratado (l)</t>
  </si>
  <si>
    <t>Plazo</t>
  </si>
  <si>
    <t>Pactado</t>
  </si>
  <si>
    <t>(m)</t>
  </si>
  <si>
    <t>Tasa de Interés</t>
  </si>
  <si>
    <t>(n)</t>
  </si>
  <si>
    <t>Costos</t>
  </si>
  <si>
    <t>Relacionados (o)</t>
  </si>
  <si>
    <t>Tasa Efectiva</t>
  </si>
  <si>
    <t>(p)</t>
  </si>
  <si>
    <t>6. Obligaciones a Corto Plazo</t>
  </si>
  <si>
    <t>(Informativo)</t>
  </si>
  <si>
    <t>A. Crédito 1</t>
  </si>
  <si>
    <t>B. Crédito 2</t>
  </si>
  <si>
    <t>C. Crédito XX</t>
  </si>
  <si>
    <t>Informe Analítico de Obligaciones Diferentes de Financiamientos LDF</t>
  </si>
  <si>
    <t>Denominación de las Obligaciones</t>
  </si>
  <si>
    <t>Diferentes de Financiamiento (c)</t>
  </si>
  <si>
    <t>Fecha del</t>
  </si>
  <si>
    <t>Contrato (d)</t>
  </si>
  <si>
    <t>Fecha de</t>
  </si>
  <si>
    <t>inicio de</t>
  </si>
  <si>
    <t>operación del</t>
  </si>
  <si>
    <t>proyecto (e)</t>
  </si>
  <si>
    <t>vencimiento</t>
  </si>
  <si>
    <t>(f)</t>
  </si>
  <si>
    <t>Monto de la</t>
  </si>
  <si>
    <t>inversión</t>
  </si>
  <si>
    <t>pactado (g)</t>
  </si>
  <si>
    <t>pactado (h)</t>
  </si>
  <si>
    <t>Monto promedio</t>
  </si>
  <si>
    <t>mensual del pago</t>
  </si>
  <si>
    <t>de la</t>
  </si>
  <si>
    <t>contraprestación</t>
  </si>
  <si>
    <t>(i)</t>
  </si>
  <si>
    <t>correspondiente al</t>
  </si>
  <si>
    <t>pago de inversión</t>
  </si>
  <si>
    <t>(j)</t>
  </si>
  <si>
    <t>Monto pagado de la</t>
  </si>
  <si>
    <t>inversión al XX de</t>
  </si>
  <si>
    <t>XXXX de 20XN (k)</t>
  </si>
  <si>
    <t>Monto pagado</t>
  </si>
  <si>
    <t>de la inversión</t>
  </si>
  <si>
    <t>actualizado al</t>
  </si>
  <si>
    <t>XX de XXXX de</t>
  </si>
  <si>
    <t>20XN (l)</t>
  </si>
  <si>
    <t>Saldo pendiente</t>
  </si>
  <si>
    <t>por pagar de la</t>
  </si>
  <si>
    <t>inversión al XX</t>
  </si>
  <si>
    <t>de XXXX de</t>
  </si>
  <si>
    <t>20XN (m = g l)</t>
  </si>
  <si>
    <t>A. Asociaciones Público Privadas</t>
  </si>
  <si>
    <t>(APP's)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</si>
  <si>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</si>
  <si>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</si>
  <si>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</si>
  <si>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</si>
  <si>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</si>
  <si>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</si>
  <si>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</si>
  <si>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</si>
  <si>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</si>
  <si>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</t>
  </si>
  <si>
    <t>Financiamiento (C=A+B)</t>
  </si>
  <si>
    <t>Balance Presupuestario - LDF</t>
  </si>
  <si>
    <t>Estimado/</t>
  </si>
  <si>
    <t>Aprobado (d)</t>
  </si>
  <si>
    <t>Devengado</t>
  </si>
  <si>
    <t>Recaudado/</t>
  </si>
  <si>
    <t>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</si>
  <si>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</si>
  <si>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</si>
  <si>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</si>
  <si>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</si>
  <si>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 (B = B1+B2)</t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</si>
  <si>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</si>
  <si>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</si>
  <si>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</si>
  <si>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</si>
  <si>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</t>
  </si>
  <si>
    <t>periodo</t>
  </si>
  <si>
    <t>II. Balance Presupuestario sin Financiamiento Neto (II = I - A3)</t>
  </si>
  <si>
    <t>III. Balance Presupuestario sin Financiamiento Neto y sin Remanentes del Ejercicio</t>
  </si>
  <si>
    <t>Anterior (III= II - C)</t>
  </si>
  <si>
    <t>Concepto</t>
  </si>
  <si>
    <t>Aprobado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</si>
  <si>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</si>
  <si>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</si>
  <si>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</si>
  <si>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 + E)</t>
  </si>
  <si>
    <t>F. Financiamiento (F = F1 + F2)</t>
  </si>
  <si>
    <t>F1. Financiamiento con Fuente de Pago de Ingresos de Libre Disposición</t>
  </si>
  <si>
    <t>F2. Financiamiento con Fuente de Pago de Transferencias Federales</t>
  </si>
  <si>
    <t>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</si>
  <si>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</si>
  <si>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</si>
  <si>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</si>
  <si>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F1. Financiamiento con Fuente de Pago de Ingresos de Libre Disposición</t>
  </si>
  <si>
    <t>A3.1)</t>
  </si>
  <si>
    <t>A3.2 Financiamiento Neto con Fuente de Pago de Transferencias Federales Etiquetadas</t>
  </si>
  <si>
    <t>F2. Financiamiento con Fuente de Pago de Transferencias Federales</t>
  </si>
  <si>
    <t>C2. Remanentes de Transferencias Federales Etiquetadas aplicados en el periodo</t>
  </si>
  <si>
    <t>Estado Analítico de Ingresos Detallado - LDF</t>
  </si>
  <si>
    <t>Ingreso</t>
  </si>
  <si>
    <t>Diferencia (e)</t>
  </si>
  <si>
    <t>(c)</t>
  </si>
  <si>
    <t>Estimado (d)</t>
  </si>
  <si>
    <t>Ampliaciones/</t>
  </si>
  <si>
    <t>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</si>
  <si>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</si>
  <si>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</si>
  <si>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</si>
  <si>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</si>
  <si>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</si>
  <si>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</si>
  <si>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</si>
  <si>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</si>
  <si>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</si>
  <si>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</t>
  </si>
  <si>
    <t>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</si>
  <si>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</si>
  <si>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</si>
  <si>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</si>
  <si>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</si>
  <si>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</si>
  <si>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h8) 3.17% Sobre Extracción de Petróleo</t>
  </si>
  <si>
    <t>h9) Gasolinas y Diésel</t>
  </si>
  <si>
    <t>h10) Fondo del Impuesto Sobre la Renta</t>
  </si>
  <si>
    <t>i1) Tenencia o Uso de Vehículos</t>
  </si>
  <si>
    <t>i2) Fondo de Compensación ISAN</t>
  </si>
  <si>
    <t>i3) Impuesto Sobre Automóviles Nuevos</t>
  </si>
  <si>
    <t>i5) Otros Incentivos Económicos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</si>
  <si>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</si>
  <si>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</si>
  <si>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</si>
  <si>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</si>
  <si>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</si>
  <si>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Transferencias Federales Etiquetadas</t>
  </si>
  <si>
    <t>A. Aportaciones (A=a1+a2+a3+a4+a5+a6+a7+a8)</t>
  </si>
  <si>
    <t>a5) Fondo de Aportaciones Múltiples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</si>
  <si>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</si>
  <si>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</si>
  <si>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</si>
  <si>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</si>
  <si>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</si>
  <si>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</si>
  <si>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c2) Fondo Minero</t>
  </si>
  <si>
    <t>E. Otras Transferencias Federales Etiquetadas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</si>
  <si>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</si>
  <si>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</si>
  <si>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</si>
  <si>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</si>
  <si>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Estado Analítico del Ejercicio del Presupuesto de Egresos Detallado - LDF</t>
  </si>
  <si>
    <t>Clasificación por Objeto del Gasto (Capítulo y Concepto)</t>
  </si>
  <si>
    <t>Egresos</t>
  </si>
  <si>
    <t>Subejercicio</t>
  </si>
  <si>
    <t>(e)</t>
  </si>
  <si>
    <t>(d)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</si>
  <si>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</si>
  <si>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</si>
  <si>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</si>
  <si>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</si>
  <si>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</si>
  <si>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</si>
  <si>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</si>
  <si>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</si>
  <si>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</si>
  <si>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</si>
  <si>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</si>
  <si>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</si>
  <si>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</si>
  <si>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</si>
  <si>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</si>
  <si>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</si>
  <si>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</si>
  <si>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</si>
  <si>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</si>
  <si>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</si>
  <si>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</si>
  <si>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</si>
  <si>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</si>
  <si>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c6) Servicios de Comunicación Social y Publicidad</t>
  </si>
  <si>
    <t>c7) Servicios de Traslado y Viáticos</t>
  </si>
  <si>
    <t>c8) Servicios Oficiales</t>
  </si>
  <si>
    <t>c9) Otros Servicios Generales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</si>
  <si>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</si>
  <si>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</si>
  <si>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</si>
  <si>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</si>
  <si>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</si>
  <si>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</si>
  <si>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</si>
  <si>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</si>
  <si>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</si>
  <si>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</si>
  <si>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</si>
  <si>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</si>
  <si>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</si>
  <si>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</si>
  <si>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</si>
  <si>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</si>
  <si>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</si>
  <si>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</si>
  <si>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</si>
  <si>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</si>
  <si>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</si>
  <si>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</si>
  <si>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</si>
  <si>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</si>
  <si>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</si>
  <si>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</si>
  <si>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</si>
  <si>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</si>
  <si>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</si>
  <si>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</si>
  <si>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</si>
  <si>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</si>
  <si>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</si>
  <si>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</si>
  <si>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</si>
  <si>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</si>
  <si>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</si>
  <si>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</si>
  <si>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</si>
  <si>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</si>
  <si>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</si>
  <si>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</si>
  <si>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</si>
  <si>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</si>
  <si>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Clasificación Administrativa</t>
  </si>
  <si>
    <t>Subejercicio (e)</t>
  </si>
  <si>
    <t>I. Gasto No Etiquetado</t>
  </si>
  <si>
    <t>A. Dependencia o Unidad Administrativa 1</t>
  </si>
  <si>
    <t>II. Gasto Etiquetado</t>
  </si>
  <si>
    <t>Clasificación Funcional (Finalidad y Función)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</si>
  <si>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</si>
  <si>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</si>
  <si>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</si>
  <si>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</si>
  <si>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</si>
  <si>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</si>
  <si>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</si>
  <si>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</si>
  <si>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</si>
  <si>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</si>
  <si>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</si>
  <si>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</si>
  <si>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</si>
  <si>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</si>
  <si>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b5) Educación</t>
  </si>
  <si>
    <t>b6) Protección Social</t>
  </si>
  <si>
    <t>b7) Otros Asuntos Sociales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</si>
  <si>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</si>
  <si>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</si>
  <si>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</si>
  <si>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</si>
  <si>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</si>
  <si>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</si>
  <si>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</si>
  <si>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</si>
  <si>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d3) Saneamiento del Sistema Financiero</t>
  </si>
  <si>
    <t>d4) Adeudos de Ejercicios Fiscales Anteriores</t>
  </si>
  <si>
    <t>II. Gasto Etiquetado (II=A+B+C+D)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</si>
  <si>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</si>
  <si>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</si>
  <si>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</si>
  <si>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</si>
  <si>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</si>
  <si>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</si>
  <si>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</si>
  <si>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</si>
  <si>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</si>
  <si>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</si>
  <si>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</si>
  <si>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</si>
  <si>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</t>
  </si>
  <si>
    <t>(III = I + II)</t>
  </si>
  <si>
    <t>4. Deuda Contingente 1 (informativo)</t>
  </si>
  <si>
    <t>I. Balance Presupuestario (I = A - B + C)</t>
  </si>
  <si>
    <t>A3. Financiamiento Neto (A3 = F - G )</t>
  </si>
  <si>
    <t>A3.1 Financiamiento Neto con Fuente de Pago de Ingresos de Libre Disposición (A3.1 = F1 - G1)</t>
  </si>
  <si>
    <t>VI. Balance Presupuestario de Recursos Disponibles sin Financiamiento Neto (VI = V -</t>
  </si>
  <si>
    <t>(A3.2 = F2 - G2)</t>
  </si>
  <si>
    <t>VII. Balance Presupuestario de Recursos Etiquetados (VII = A2 + A3.2 - B2 + C2)</t>
  </si>
  <si>
    <t>VIII. Balance Presupuestario de Recursos Etiquetados sin Financiamiento Neto (VIII=</t>
  </si>
  <si>
    <t>VII-A3.2).</t>
  </si>
  <si>
    <t>a. Efectivo y Equivalentes (a=a1+a2+a3+a4+a5+a6+a7)</t>
  </si>
  <si>
    <t>b. Derechos a Recibir Efectivo o Equivalentes (b=b1+b2+b3+b4+b5+b6+b7)</t>
  </si>
  <si>
    <t>c. Derechos a Recibir Bienes o Servicios (c=c1+c2+c3+c4+c5)</t>
  </si>
  <si>
    <t>d. Inventarios (d=d1+d2+d3+d4+d5)</t>
  </si>
  <si>
    <t>f. Estimación por Pérdida o Deterioro de Activos Circulantes (f=f1+f2)</t>
  </si>
  <si>
    <t>g. Otros Activos Circulantes (g=g1+g2+g3+g4)</t>
  </si>
  <si>
    <t>i4) Fondo de Compensación de Repecos- Intermedios</t>
  </si>
  <si>
    <t>3. Ingresos Derivados de Financiamientos (3 = 1 + 2)</t>
  </si>
  <si>
    <t>c1) Asuntos Económicos, Comerciales y Laborales en General</t>
  </si>
  <si>
    <t>d1) Transacciones de la Deuda Publica / Costo Financiero de la Deuda</t>
  </si>
  <si>
    <t>h6) Impuesto Especial Sobre Producción y Servicios</t>
  </si>
  <si>
    <t>h7) 0.136% de la Recaudación Federal Participable</t>
  </si>
  <si>
    <t>Guía de Cumplimiento de la Ley de Disciplina Financiera de las Entidades Federativas y Municipios</t>
  </si>
  <si>
    <t>Indicadores de Observancia (c)</t>
  </si>
  <si>
    <t>Implementación</t>
  </si>
  <si>
    <t>Resultado</t>
  </si>
  <si>
    <t>Fundamento (h)</t>
  </si>
  <si>
    <t>Comentarios (i)</t>
  </si>
  <si>
    <t>SI</t>
  </si>
  <si>
    <t>NO</t>
  </si>
  <si>
    <t>Mecanismo de</t>
  </si>
  <si>
    <t>Verificación (d)</t>
  </si>
  <si>
    <t>Fecha estimada de</t>
  </si>
  <si>
    <t>cumplimiento (e)</t>
  </si>
  <si>
    <t>Monto o valor (f)</t>
  </si>
  <si>
    <t>Unidad (pesos/</t>
  </si>
  <si>
    <t>porcentaje) (g)</t>
  </si>
  <si>
    <t>INDICADORES PRESUPUESTARIOS</t>
  </si>
  <si>
    <t>A. INDICADORES CUANTITATIVOS</t>
  </si>
  <si>
    <t>Balance Presupuestario Sostenible (j)</t>
  </si>
  <si>
    <t>a.</t>
  </si>
  <si>
    <t>Propuesto</t>
  </si>
  <si>
    <t>Iniciativa de Ley de Ingresos</t>
  </si>
  <si>
    <t>y Proyecto de Presupuesto</t>
  </si>
  <si>
    <t>de Egresos</t>
  </si>
  <si>
    <t>pesos</t>
  </si>
  <si>
    <t>Art. 6 y 19 de la LDF</t>
  </si>
  <si>
    <t>b.</t>
  </si>
  <si>
    <t>Ley de Ingresos y</t>
  </si>
  <si>
    <t>Presupuesto de Egresos</t>
  </si>
  <si>
    <t>c.</t>
  </si>
  <si>
    <t>Ejercido</t>
  </si>
  <si>
    <t>Cuenta Pública / Formato 4</t>
  </si>
  <si>
    <t>LDF</t>
  </si>
  <si>
    <t>Balance Presupuestario de Recursos Disponibles Sostenible (k)</t>
  </si>
  <si>
    <t>Financiamiento Neto dentro del Techo de Financiamiento Neto (l)</t>
  </si>
  <si>
    <t>Art. 6, 19 y 46 de la LDF</t>
  </si>
  <si>
    <t>Ley de Ingresos</t>
  </si>
  <si>
    <t>Recursos destinados a la atención de desastres naturales</t>
  </si>
  <si>
    <t>Asignación al fideicomiso para desastres naturales (m)</t>
  </si>
  <si>
    <t>a.1 Aprobado</t>
  </si>
  <si>
    <t>Reporte Trim. Formato 6 a)</t>
  </si>
  <si>
    <t>Art. 9 de la LDF</t>
  </si>
  <si>
    <t>a.2 Pagado</t>
  </si>
  <si>
    <t>Cuenta Pública / Formato 6</t>
  </si>
  <si>
    <t>a)</t>
  </si>
  <si>
    <t>Aportación promedio realizada por la Entidad Federativa durante los 5</t>
  </si>
  <si>
    <t>ejercicios previos, para infraestructura dañada por desastres naturales (n)</t>
  </si>
  <si>
    <t>Autorizaciones de recursos</t>
  </si>
  <si>
    <t>aprobados por el FONDEN</t>
  </si>
  <si>
    <t>Saldo del fideicomiso para desastres naturales (o)</t>
  </si>
  <si>
    <t>Cuenta Pública / Auxiliar de</t>
  </si>
  <si>
    <t>Cuentas</t>
  </si>
  <si>
    <t>d.</t>
  </si>
  <si>
    <t>Costo promedio de los últimos 5 ejercicios de la reconstrucción de</t>
  </si>
  <si>
    <t>infraestructura dañada por desastres naturales (p)</t>
  </si>
  <si>
    <t>Techo para servicios personales (q)</t>
  </si>
  <si>
    <t>Asignación en el Presupuesto de Egresos</t>
  </si>
  <si>
    <t>Reporte Trim. Formato 6 d)</t>
  </si>
  <si>
    <t>Art. 10 y 21 de la LDF</t>
  </si>
  <si>
    <t>Art. 13 fracc. V y 21 de la LDF</t>
  </si>
  <si>
    <t>Previsiones de gasto para compromisos de pago derivados de APPs (r)</t>
  </si>
  <si>
    <t>Art. 11 y 21 de la LDF</t>
  </si>
  <si>
    <t>Techo de ADEFAS para el ejercicio fiscal (s)</t>
  </si>
  <si>
    <t>Proyecto de Presupuesto de</t>
  </si>
  <si>
    <t>Art. 12 y 20 de la LDF</t>
  </si>
  <si>
    <t>B. INDICADORES CUALITATIVOS</t>
  </si>
  <si>
    <t>Iniciativa de Ley de Ingresos y Proyecto de Presupuesto de Egresos</t>
  </si>
  <si>
    <t>Objetivos anuales, estrategias y metas para el ejercicio fiscal (t)</t>
  </si>
  <si>
    <t>Iniciativa de Ley de Ingresos y</t>
  </si>
  <si>
    <t>Art. 5 y 18 de la LDF</t>
  </si>
  <si>
    <t>Proyecciones de ejercicios posteriores (u)</t>
  </si>
  <si>
    <t>Egresos / Formatos 7 a) y b)</t>
  </si>
  <si>
    <t>Descripción de riesgos relevantes y propuestas de acción para</t>
  </si>
  <si>
    <t>enfrentarlos (v)</t>
  </si>
  <si>
    <t>Resultados de ejercicios fiscales anteriores y el ejercicio fiscal en cuestión</t>
  </si>
  <si>
    <t>(w)</t>
  </si>
  <si>
    <t>Egresos / Formatos 7 c) y d)</t>
  </si>
  <si>
    <t>e.</t>
  </si>
  <si>
    <t>Estudio actuarial de las pensiones de sus trabajadores (x)</t>
  </si>
  <si>
    <t>Egresos / Formato 8</t>
  </si>
  <si>
    <t>Balance Presupuestario de Recursos Disponibles, en caso de ser</t>
  </si>
  <si>
    <t>negativo</t>
  </si>
  <si>
    <t>Razones excepcionales que justifican el Balance Presupuestario de</t>
  </si>
  <si>
    <t>Recursos Disponibles negativo (y)</t>
  </si>
  <si>
    <t>Iniciativa de Ley de Ingresos o</t>
  </si>
  <si>
    <t>Fuente de recursos para cubrir el Balance Presupuestario de Recursos</t>
  </si>
  <si>
    <t>Disponibles negativo (z)</t>
  </si>
  <si>
    <t>Número de ejercicios fiscales y acciones necesarias para cubrir el Balance</t>
  </si>
  <si>
    <t>Presupuestario de Recursos Disponibles negativo (aa)</t>
  </si>
  <si>
    <t>Informes Trimestrales sobre el avance de las acciones para recuperar el</t>
  </si>
  <si>
    <t>Balance Presupuestario de Recursos Disponibles (bb)</t>
  </si>
  <si>
    <t>Reporte Trim. y Cuenta Pública</t>
  </si>
  <si>
    <t>Servicios Personales</t>
  </si>
  <si>
    <t>Remuneraciones de los servidores públicos (cc)</t>
  </si>
  <si>
    <t>Proyecto de Presupuesto</t>
  </si>
  <si>
    <t>Previsiones salariales y económicas para cubrir incrementos salariales,</t>
  </si>
  <si>
    <t>creación de plazas y otros (dd)</t>
  </si>
  <si>
    <t>INDICADORES DEL EJERCICIO PRESUPUESTARIO</t>
  </si>
  <si>
    <t>Ingresos Excedentes derivados de Ingresos de Libre Disposición</t>
  </si>
  <si>
    <t>Monto de Ingresos Excedentes derivados de ILD (ee)</t>
  </si>
  <si>
    <t>Cuenta Pública / Formato 5</t>
  </si>
  <si>
    <t>Art. 14 y 21 de la LDF</t>
  </si>
  <si>
    <t>Monto de Ingresos Excedentes derivados de ILD destinados al fin del</t>
  </si>
  <si>
    <t>A.14, fracción I de la LDF (ff)</t>
  </si>
  <si>
    <t>Cuenta Pública</t>
  </si>
  <si>
    <t>A.14, fracción II, a) de la LDF (gg)</t>
  </si>
  <si>
    <t>A.14, fracción II, b) de la LDF (hh)</t>
  </si>
  <si>
    <t>artículo noveno transitorio de la LDF (ii)</t>
  </si>
  <si>
    <t>Art. Noveno Transitorio de la</t>
  </si>
  <si>
    <t>Análisis Costo-Beneficio para programas o proyectos de inversión</t>
  </si>
  <si>
    <t>mayores a 10 millones de UDIS (jj)</t>
  </si>
  <si>
    <t>Página de internet de la</t>
  </si>
  <si>
    <t>Secretaría de Finanzas o</t>
  </si>
  <si>
    <t>Tesorería Municipal</t>
  </si>
  <si>
    <t>Art. 13 frac. III y 21 de la LDF</t>
  </si>
  <si>
    <t>Análisis de conveniencia y análisis de transferencia de riesgos de los</t>
  </si>
  <si>
    <t>proyectos APPs (kk)</t>
  </si>
  <si>
    <t>Identificación de población objetivo, destino y temporalidad de subsidios</t>
  </si>
  <si>
    <t>(ll)</t>
  </si>
  <si>
    <t>Art. 13 frac. VII y 21 de la LDF</t>
  </si>
  <si>
    <t>INDICADORES DE DEUDA PÚBLICA</t>
  </si>
  <si>
    <t>Obligaciones a Corto Plazo</t>
  </si>
  <si>
    <t>Límite de Obligaciones a Corto Plazo (mm)</t>
  </si>
  <si>
    <t>Art. 30 frac. I de la LDF</t>
  </si>
  <si>
    <t>Obligaciones a Corto Plazo (nn)</t>
  </si>
  <si>
    <t>N.A.</t>
  </si>
  <si>
    <t>GOBIERNO DEL ESTADO DE VERACRUZ DE IGNACIO DE LA LLAVE</t>
  </si>
  <si>
    <t>LEY DE DISCIPLINA FINANCIERA</t>
  </si>
  <si>
    <t>b1) Materiales de Administración, Emisión de Documentos y Artículos Oficiales</t>
  </si>
  <si>
    <t>c5) Servicios de Instalación, Reparación, Mantenimiento y Conservación</t>
  </si>
  <si>
    <t>V. Balance Presupuestario de Recursos Disponibles (V = A1 + A3.1 - B 1 + C1)</t>
  </si>
  <si>
    <t>b4) Recreación, Cultura y Otras Manifestaciones Sociales</t>
  </si>
  <si>
    <t>d2) Transferencias, Participaciones y Aportaciones entre Diferentes Niveles y Órdenes de Gobierno</t>
  </si>
  <si>
    <t>h11) Fondo de Estabilización de los Ingresos de las Entidades Federativas</t>
  </si>
  <si>
    <t>I. Incentivos Derivados de la Colaboración Fiscal (I=i1+i2+i3+i4+i5)</t>
  </si>
  <si>
    <t>I. Total de Ingresos de Libre Disposición (I=A+B+C+D+E+F+G+H+I+J+K+L)</t>
  </si>
  <si>
    <t>Ingresos Excedentes de Ingresos de Libre Disposición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</si>
  <si>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</si>
  <si>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</si>
  <si>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</si>
  <si>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</si>
  <si>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</si>
  <si>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</si>
  <si>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</si>
  <si>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c1) Fondo para Entidades Federativas y Municipios Productores de Hidrocarburos</t>
  </si>
  <si>
    <t>II. Total de Transferencias Federales Etiquetadas (II = A + B + C + D + E)</t>
  </si>
  <si>
    <t>1. Ingresos Derivados de Financiamientos con Fuente de Pago de Ingresos de Libre Disposición</t>
  </si>
  <si>
    <t>2. Ingresos Derivados de Financiamientos con Fuente de Pago de Transferencias Federales Etiquetadas</t>
  </si>
  <si>
    <t>D. Transferencias, Asignaciones, Subsidios y Otras Ayudas (D=d1+d2+d3+d4+d5+d6+d7+d8+d9)</t>
  </si>
  <si>
    <t>E. Bienes Muebles, Inmuebles e Intangibles (E=e1+e2+e3+e4+e5+e6+e7+e8+e9)</t>
  </si>
  <si>
    <t>G. Inversiones Financieras y Otras Provisiones (G=g1+g2+g3+g4+g5+g6+g7)</t>
  </si>
  <si>
    <t>C. Desarrollo Económico (C=c1+c2+c3+c4+c5+c6+c7+c8+c9)</t>
  </si>
  <si>
    <t>D. Otras No Clasificadas en Funciones Anteriores (D=d1+d2+d3+d4)</t>
  </si>
  <si>
    <t>E. Gastos asociados a la implementación de nuevas leyes federales o reformas a las mismas (E = e1 + e2)</t>
  </si>
  <si>
    <t>G. Ingresos por Ventas de Bienes y Prestación de Servicios</t>
  </si>
  <si>
    <t>J. Transferencias y Asignaciones</t>
  </si>
  <si>
    <t>D. Transferencias, Asignaciones, Subsidios y Subvenciones, y Pensiones y Jubilaciones</t>
  </si>
  <si>
    <t>Diciembre de</t>
  </si>
  <si>
    <t>INSTITUTO TECNOLÓGICO SUPERIOR DE PEROTE</t>
  </si>
  <si>
    <t>DEL 1 DE ENERO AL 31  DE DICIEMBRE DE 2021</t>
  </si>
  <si>
    <t>CUENTA PÚBLICA 2021</t>
  </si>
  <si>
    <t>Al 31 de Diciembre de 2020 y al 31 de Diciembre de 2021</t>
  </si>
  <si>
    <t>Del 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</si>
</sst>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2F2F2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i/>
      <sz val="13"/>
      <color rgb="FF000000"/>
      <name val="Calibri"/>
      <family val="2"/>
      <scheme val="minor"/>
    </font>
    <font>
      <sz val="13"/>
      <color rgb="FF2F2F2F"/>
      <name val="Calibri"/>
      <family val="2"/>
      <scheme val="minor"/>
    </font>
    <font>
      <b/>
      <sz val="20"/>
      <color rgb="FF55565A"/>
      <name val="Verdana"/>
      <family val="2"/>
    </font>
    <font>
      <b/>
      <sz val="48"/>
      <color rgb="FF55565A"/>
      <name val="Verdana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5">
    <xf numFmtId="0" fontId="0" fillId="0" borderId="0" xfId="0"/>
    <xf numFmtId="0" fontId="1" fillId="0" borderId="0" xfId="0" applyFont="1"/>
    <xf numFmtId="0" fontId="0" fillId="0" borderId="0" xfId="0" applyFont="1"/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/>
    </xf>
    <xf numFmtId="0" fontId="2" fillId="2" borderId="22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3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indent="1"/>
    </xf>
    <xf numFmtId="0" fontId="7" fillId="0" borderId="0" xfId="0" applyFont="1"/>
    <xf numFmtId="0" fontId="5" fillId="2" borderId="4" xfId="0" applyFont="1" applyFill="1" applyBorder="1" applyAlignment="1">
      <alignment vertical="center"/>
    </xf>
    <xf numFmtId="0" fontId="8" fillId="0" borderId="0" xfId="0" applyFont="1" applyAlignment="1">
      <alignment horizontal="justify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left" vertical="center" wrapText="1" indent="2"/>
    </xf>
    <xf numFmtId="0" fontId="6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6" fillId="2" borderId="7" xfId="0" applyFont="1" applyFill="1" applyBorder="1" applyAlignment="1">
      <alignment horizontal="justify" vertical="center" wrapText="1"/>
    </xf>
    <xf numFmtId="3" fontId="6" fillId="2" borderId="5" xfId="0" applyNumberFormat="1" applyFont="1" applyFill="1" applyBorder="1" applyAlignment="1">
      <alignment horizontal="right" wrapText="1"/>
    </xf>
    <xf numFmtId="3" fontId="5" fillId="2" borderId="5" xfId="0" applyNumberFormat="1" applyFont="1" applyFill="1" applyBorder="1" applyAlignment="1">
      <alignment horizontal="right" wrapText="1"/>
    </xf>
    <xf numFmtId="0" fontId="5" fillId="2" borderId="7" xfId="0" applyFont="1" applyFill="1" applyBorder="1" applyAlignment="1">
      <alignment horizontal="left" vertical="center" wrapText="1" indent="2"/>
    </xf>
    <xf numFmtId="3" fontId="5" fillId="2" borderId="1" xfId="0" applyNumberFormat="1" applyFont="1" applyFill="1" applyBorder="1" applyAlignment="1">
      <alignment horizontal="right" wrapText="1"/>
    </xf>
    <xf numFmtId="0" fontId="5" fillId="2" borderId="7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justify" vertical="center" wrapText="1"/>
    </xf>
    <xf numFmtId="0" fontId="5" fillId="2" borderId="9" xfId="0" applyFont="1" applyFill="1" applyBorder="1" applyAlignment="1">
      <alignment horizontal="justify" vertical="center" wrapText="1"/>
    </xf>
    <xf numFmtId="0" fontId="5" fillId="2" borderId="11" xfId="0" applyFont="1" applyFill="1" applyBorder="1" applyAlignment="1">
      <alignment horizontal="justify" vertical="center" wrapText="1"/>
    </xf>
    <xf numFmtId="0" fontId="7" fillId="2" borderId="8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3" fontId="6" fillId="3" borderId="5" xfId="0" applyNumberFormat="1" applyFont="1" applyFill="1" applyBorder="1" applyAlignment="1">
      <alignment horizontal="right" vertical="center" wrapText="1"/>
    </xf>
    <xf numFmtId="3" fontId="5" fillId="2" borderId="5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25" xfId="0" applyFont="1" applyFill="1" applyBorder="1" applyAlignment="1">
      <alignment horizontal="right" vertical="center" wrapText="1"/>
    </xf>
    <xf numFmtId="0" fontId="5" fillId="2" borderId="26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3" fontId="5" fillId="2" borderId="5" xfId="0" applyNumberFormat="1" applyFont="1" applyFill="1" applyBorder="1" applyAlignment="1">
      <alignment horizontal="justify" vertical="center" wrapText="1"/>
    </xf>
    <xf numFmtId="0" fontId="10" fillId="2" borderId="1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 indent="2"/>
    </xf>
    <xf numFmtId="0" fontId="5" fillId="2" borderId="5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left" vertical="center" indent="1"/>
    </xf>
    <xf numFmtId="0" fontId="5" fillId="2" borderId="8" xfId="0" applyFont="1" applyFill="1" applyBorder="1"/>
    <xf numFmtId="0" fontId="6" fillId="2" borderId="23" xfId="0" applyFont="1" applyFill="1" applyBorder="1" applyAlignment="1">
      <alignment vertical="center"/>
    </xf>
    <xf numFmtId="3" fontId="5" fillId="2" borderId="7" xfId="0" applyNumberFormat="1" applyFon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left" vertical="center" indent="1"/>
    </xf>
    <xf numFmtId="3" fontId="6" fillId="2" borderId="7" xfId="0" applyNumberFormat="1" applyFont="1" applyFill="1" applyBorder="1" applyAlignment="1">
      <alignment horizontal="right" vertical="center"/>
    </xf>
    <xf numFmtId="0" fontId="5" fillId="2" borderId="23" xfId="0" applyFont="1" applyFill="1" applyBorder="1" applyAlignment="1">
      <alignment horizontal="left" vertical="center" indent="2"/>
    </xf>
    <xf numFmtId="3" fontId="6" fillId="2" borderId="23" xfId="0" applyNumberFormat="1" applyFont="1" applyFill="1" applyBorder="1" applyAlignment="1">
      <alignment horizontal="right" vertical="center"/>
    </xf>
    <xf numFmtId="0" fontId="5" fillId="2" borderId="23" xfId="0" applyFont="1" applyFill="1" applyBorder="1" applyAlignment="1">
      <alignment horizontal="left" vertical="center"/>
    </xf>
    <xf numFmtId="3" fontId="5" fillId="2" borderId="7" xfId="0" applyNumberFormat="1" applyFont="1" applyFill="1" applyBorder="1" applyAlignment="1">
      <alignment horizontal="right" vertical="center" wrapText="1"/>
    </xf>
    <xf numFmtId="0" fontId="5" fillId="2" borderId="23" xfId="0" applyFont="1" applyFill="1" applyBorder="1" applyAlignment="1">
      <alignment horizontal="left" vertical="center" indent="1"/>
    </xf>
    <xf numFmtId="0" fontId="6" fillId="2" borderId="23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3" fontId="5" fillId="2" borderId="5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3" fontId="5" fillId="2" borderId="8" xfId="0" applyNumberFormat="1" applyFont="1" applyFill="1" applyBorder="1" applyAlignment="1">
      <alignment horizontal="right" vertical="center"/>
    </xf>
    <xf numFmtId="3" fontId="5" fillId="2" borderId="11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/>
    </xf>
    <xf numFmtId="3" fontId="6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 indent="2"/>
    </xf>
    <xf numFmtId="0" fontId="12" fillId="0" borderId="0" xfId="0" applyFont="1"/>
    <xf numFmtId="0" fontId="13" fillId="5" borderId="15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vertical="center"/>
    </xf>
    <xf numFmtId="0" fontId="11" fillId="6" borderId="11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vertical="center"/>
    </xf>
    <xf numFmtId="0" fontId="13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11" fillId="2" borderId="1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vertical="center"/>
    </xf>
    <xf numFmtId="0" fontId="15" fillId="0" borderId="0" xfId="0" applyFont="1" applyAlignment="1">
      <alignment horizontal="justify" vertical="center"/>
    </xf>
    <xf numFmtId="0" fontId="13" fillId="6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justify" vertical="center" wrapText="1"/>
    </xf>
    <xf numFmtId="0" fontId="11" fillId="2" borderId="0" xfId="0" applyFont="1" applyFill="1" applyAlignment="1">
      <alignment horizontal="justify" vertical="center" wrapText="1"/>
    </xf>
    <xf numFmtId="0" fontId="11" fillId="2" borderId="7" xfId="0" applyFont="1" applyFill="1" applyBorder="1" applyAlignment="1">
      <alignment horizontal="justify" vertical="center" wrapText="1"/>
    </xf>
    <xf numFmtId="0" fontId="13" fillId="2" borderId="1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vertical="center" wrapText="1"/>
    </xf>
    <xf numFmtId="0" fontId="10" fillId="8" borderId="8" xfId="0" applyFont="1" applyFill="1" applyBorder="1" applyAlignment="1">
      <alignment vertical="center" wrapText="1"/>
    </xf>
    <xf numFmtId="0" fontId="9" fillId="8" borderId="8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/>
    </xf>
    <xf numFmtId="0" fontId="9" fillId="8" borderId="8" xfId="0" applyFont="1" applyFill="1" applyBorder="1" applyAlignment="1">
      <alignment vertical="center"/>
    </xf>
    <xf numFmtId="0" fontId="9" fillId="8" borderId="14" xfId="0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vertical="center"/>
    </xf>
    <xf numFmtId="0" fontId="9" fillId="8" borderId="6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8" borderId="11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0" fontId="13" fillId="8" borderId="15" xfId="0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vertical="center"/>
    </xf>
    <xf numFmtId="0" fontId="13" fillId="8" borderId="11" xfId="0" applyFont="1" applyFill="1" applyBorder="1" applyAlignment="1">
      <alignment vertical="center"/>
    </xf>
    <xf numFmtId="0" fontId="11" fillId="8" borderId="12" xfId="0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/>
    </xf>
    <xf numFmtId="3" fontId="6" fillId="2" borderId="1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3" fontId="5" fillId="2" borderId="5" xfId="0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 wrapText="1"/>
    </xf>
    <xf numFmtId="3" fontId="6" fillId="2" borderId="5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vertical="center"/>
    </xf>
    <xf numFmtId="3" fontId="5" fillId="0" borderId="5" xfId="0" applyNumberFormat="1" applyFont="1" applyFill="1" applyBorder="1" applyAlignment="1">
      <alignment vertical="center"/>
    </xf>
    <xf numFmtId="3" fontId="5" fillId="2" borderId="7" xfId="0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vertical="center"/>
    </xf>
    <xf numFmtId="3" fontId="5" fillId="4" borderId="5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horizontal="right" vertical="center"/>
    </xf>
    <xf numFmtId="3" fontId="5" fillId="2" borderId="7" xfId="0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right" vertical="center"/>
    </xf>
    <xf numFmtId="3" fontId="6" fillId="2" borderId="7" xfId="0" applyNumberFormat="1" applyFont="1" applyFill="1" applyBorder="1" applyAlignment="1">
      <alignment horizontal="right" vertical="center" wrapText="1"/>
    </xf>
    <xf numFmtId="3" fontId="6" fillId="2" borderId="7" xfId="0" applyNumberFormat="1" applyFont="1" applyFill="1" applyBorder="1" applyAlignment="1">
      <alignment horizontal="right" vertical="center"/>
    </xf>
    <xf numFmtId="0" fontId="5" fillId="2" borderId="23" xfId="0" applyFont="1" applyFill="1" applyBorder="1" applyAlignment="1">
      <alignment horizontal="left" vertical="center" wrapText="1" indent="2"/>
    </xf>
    <xf numFmtId="0" fontId="6" fillId="2" borderId="23" xfId="0" applyFont="1" applyFill="1" applyBorder="1" applyAlignment="1">
      <alignment horizontal="left" vertical="center" wrapText="1" indent="1"/>
    </xf>
    <xf numFmtId="3" fontId="6" fillId="2" borderId="27" xfId="0" applyNumberFormat="1" applyFont="1" applyFill="1" applyBorder="1" applyAlignment="1">
      <alignment vertical="center"/>
    </xf>
    <xf numFmtId="0" fontId="6" fillId="2" borderId="23" xfId="0" applyFont="1" applyFill="1" applyBorder="1" applyAlignment="1">
      <alignment vertical="center" wrapText="1"/>
    </xf>
    <xf numFmtId="3" fontId="6" fillId="3" borderId="27" xfId="0" applyNumberFormat="1" applyFont="1" applyFill="1" applyBorder="1" applyAlignment="1">
      <alignment vertical="center"/>
    </xf>
    <xf numFmtId="3" fontId="6" fillId="3" borderId="5" xfId="0" applyNumberFormat="1" applyFont="1" applyFill="1" applyBorder="1" applyAlignment="1">
      <alignment vertical="center"/>
    </xf>
    <xf numFmtId="3" fontId="5" fillId="2" borderId="27" xfId="0" applyNumberFormat="1" applyFont="1" applyFill="1" applyBorder="1" applyAlignment="1">
      <alignment vertical="center"/>
    </xf>
    <xf numFmtId="0" fontId="5" fillId="2" borderId="23" xfId="0" applyFont="1" applyFill="1" applyBorder="1" applyAlignment="1">
      <alignment horizontal="left" vertical="center" wrapText="1" indent="1"/>
    </xf>
    <xf numFmtId="0" fontId="6" fillId="2" borderId="6" xfId="0" applyFont="1" applyFill="1" applyBorder="1" applyAlignment="1">
      <alignment horizontal="left" vertical="center" wrapText="1"/>
    </xf>
    <xf numFmtId="3" fontId="5" fillId="2" borderId="5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horizontal="right" vertical="center"/>
    </xf>
    <xf numFmtId="0" fontId="11" fillId="6" borderId="10" xfId="0" applyFont="1" applyFill="1" applyBorder="1" applyAlignment="1">
      <alignment vertical="center"/>
    </xf>
    <xf numFmtId="3" fontId="18" fillId="7" borderId="28" xfId="0" applyNumberFormat="1" applyFont="1" applyFill="1" applyBorder="1" applyAlignment="1" applyProtection="1">
      <alignment vertical="top"/>
      <protection locked="0"/>
    </xf>
    <xf numFmtId="3" fontId="7" fillId="7" borderId="23" xfId="0" applyNumberFormat="1" applyFont="1" applyFill="1" applyBorder="1" applyAlignment="1" applyProtection="1">
      <alignment horizontal="right" vertical="center" wrapText="1"/>
      <protection locked="0"/>
    </xf>
    <xf numFmtId="3" fontId="7" fillId="7" borderId="23" xfId="0" applyNumberFormat="1" applyFont="1" applyFill="1" applyBorder="1" applyAlignment="1" applyProtection="1">
      <alignment horizontal="right" vertical="center" wrapText="1"/>
    </xf>
    <xf numFmtId="3" fontId="19" fillId="7" borderId="23" xfId="0" applyNumberFormat="1" applyFont="1" applyFill="1" applyBorder="1" applyAlignment="1" applyProtection="1">
      <alignment horizontal="right" vertical="center" wrapText="1"/>
    </xf>
    <xf numFmtId="14" fontId="11" fillId="2" borderId="7" xfId="0" applyNumberFormat="1" applyFont="1" applyFill="1" applyBorder="1" applyAlignment="1">
      <alignment vertical="center"/>
    </xf>
    <xf numFmtId="14" fontId="11" fillId="2" borderId="4" xfId="0" applyNumberFormat="1" applyFont="1" applyFill="1" applyBorder="1" applyAlignment="1">
      <alignment vertical="center"/>
    </xf>
    <xf numFmtId="3" fontId="11" fillId="2" borderId="0" xfId="0" applyNumberFormat="1" applyFont="1" applyFill="1" applyAlignment="1">
      <alignment horizontal="center" vertical="center"/>
    </xf>
    <xf numFmtId="3" fontId="11" fillId="2" borderId="3" xfId="0" applyNumberFormat="1" applyFont="1" applyFill="1" applyBorder="1" applyAlignment="1">
      <alignment horizontal="center" vertical="center"/>
    </xf>
    <xf numFmtId="14" fontId="11" fillId="2" borderId="11" xfId="0" applyNumberFormat="1" applyFont="1" applyFill="1" applyBorder="1" applyAlignment="1">
      <alignment vertical="center"/>
    </xf>
    <xf numFmtId="3" fontId="11" fillId="6" borderId="0" xfId="0" applyNumberFormat="1" applyFont="1" applyFill="1" applyAlignment="1">
      <alignment horizontal="center" vertical="center"/>
    </xf>
    <xf numFmtId="15" fontId="11" fillId="2" borderId="30" xfId="0" applyNumberFormat="1" applyFont="1" applyFill="1" applyBorder="1" applyAlignment="1">
      <alignment horizontal="center" vertical="center"/>
    </xf>
    <xf numFmtId="0" fontId="16" fillId="7" borderId="0" xfId="0" applyFont="1" applyFill="1" applyAlignment="1">
      <alignment horizontal="center"/>
    </xf>
    <xf numFmtId="0" fontId="16" fillId="7" borderId="0" xfId="0" applyFont="1" applyFill="1" applyAlignment="1">
      <alignment horizontal="center"/>
    </xf>
    <xf numFmtId="0" fontId="17" fillId="7" borderId="0" xfId="0" applyFont="1" applyFill="1" applyAlignment="1">
      <alignment horizontal="center" wrapText="1"/>
    </xf>
    <xf numFmtId="0" fontId="20" fillId="0" borderId="10" xfId="0" applyFont="1" applyBorder="1" applyAlignment="1">
      <alignment horizontal="center"/>
    </xf>
    <xf numFmtId="0" fontId="9" fillId="8" borderId="2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0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9" fillId="8" borderId="1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center" wrapText="1"/>
    </xf>
    <xf numFmtId="0" fontId="10" fillId="2" borderId="6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 indent="2"/>
    </xf>
    <xf numFmtId="0" fontId="5" fillId="2" borderId="7" xfId="0" applyFont="1" applyFill="1" applyBorder="1" applyAlignment="1">
      <alignment horizontal="left" vertical="center" wrapText="1" indent="2"/>
    </xf>
    <xf numFmtId="0" fontId="9" fillId="8" borderId="16" xfId="0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horizontal="center" vertical="center"/>
    </xf>
    <xf numFmtId="0" fontId="9" fillId="8" borderId="18" xfId="0" applyFont="1" applyFill="1" applyBorder="1" applyAlignment="1">
      <alignment horizontal="center" vertical="center"/>
    </xf>
    <xf numFmtId="0" fontId="9" fillId="8" borderId="19" xfId="0" applyFont="1" applyFill="1" applyBorder="1" applyAlignment="1">
      <alignment horizontal="center" vertical="center"/>
    </xf>
    <xf numFmtId="0" fontId="9" fillId="8" borderId="20" xfId="0" applyFont="1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justify" vertical="center" wrapText="1"/>
    </xf>
    <xf numFmtId="0" fontId="5" fillId="2" borderId="11" xfId="0" applyFont="1" applyFill="1" applyBorder="1" applyAlignment="1">
      <alignment horizontal="justify" vertical="center" wrapText="1"/>
    </xf>
    <xf numFmtId="0" fontId="6" fillId="2" borderId="6" xfId="0" applyFont="1" applyFill="1" applyBorder="1" applyAlignment="1">
      <alignment horizontal="justify" vertical="center" wrapText="1"/>
    </xf>
    <xf numFmtId="0" fontId="6" fillId="2" borderId="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justify" vertical="center" wrapText="1"/>
    </xf>
    <xf numFmtId="0" fontId="9" fillId="8" borderId="13" xfId="0" applyFont="1" applyFill="1" applyBorder="1" applyAlignment="1">
      <alignment horizontal="center" vertical="center"/>
    </xf>
    <xf numFmtId="0" fontId="9" fillId="8" borderId="15" xfId="0" applyFont="1" applyFill="1" applyBorder="1" applyAlignment="1">
      <alignment horizontal="center" vertical="center"/>
    </xf>
    <xf numFmtId="0" fontId="9" fillId="8" borderId="14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vertical="center" wrapText="1"/>
    </xf>
    <xf numFmtId="0" fontId="10" fillId="8" borderId="7" xfId="0" applyFont="1" applyFill="1" applyBorder="1" applyAlignment="1">
      <alignment vertical="center" wrapText="1"/>
    </xf>
    <xf numFmtId="0" fontId="10" fillId="8" borderId="9" xfId="0" applyFont="1" applyFill="1" applyBorder="1" applyAlignment="1">
      <alignment vertical="center" wrapText="1"/>
    </xf>
    <xf numFmtId="0" fontId="10" fillId="8" borderId="1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0" fontId="9" fillId="8" borderId="1" xfId="0" applyFont="1" applyFill="1" applyBorder="1" applyAlignment="1">
      <alignment horizontal="center" vertical="center"/>
    </xf>
    <xf numFmtId="0" fontId="9" fillId="8" borderId="8" xfId="0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3" fontId="5" fillId="0" borderId="5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vertical="center"/>
    </xf>
    <xf numFmtId="3" fontId="6" fillId="2" borderId="11" xfId="0" applyNumberFormat="1" applyFont="1" applyFill="1" applyBorder="1" applyAlignment="1">
      <alignment vertical="center"/>
    </xf>
    <xf numFmtId="0" fontId="9" fillId="8" borderId="5" xfId="0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justify" vertical="center" wrapText="1"/>
    </xf>
    <xf numFmtId="3" fontId="6" fillId="2" borderId="5" xfId="0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center"/>
    </xf>
    <xf numFmtId="0" fontId="11" fillId="8" borderId="1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0" fontId="13" fillId="8" borderId="13" xfId="0" applyFont="1" applyFill="1" applyBorder="1" applyAlignment="1">
      <alignment vertical="center"/>
    </xf>
    <xf numFmtId="0" fontId="13" fillId="8" borderId="15" xfId="0" applyFont="1" applyFill="1" applyBorder="1" applyAlignment="1">
      <alignment vertical="center"/>
    </xf>
    <xf numFmtId="0" fontId="13" fillId="8" borderId="6" xfId="0" applyFont="1" applyFill="1" applyBorder="1" applyAlignment="1">
      <alignment horizontal="center" vertical="center"/>
    </xf>
    <xf numFmtId="0" fontId="13" fillId="8" borderId="0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13" fillId="8" borderId="9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vertical="center"/>
    </xf>
    <xf numFmtId="0" fontId="13" fillId="8" borderId="3" xfId="0" applyFont="1" applyFill="1" applyBorder="1" applyAlignment="1">
      <alignment vertical="center"/>
    </xf>
    <xf numFmtId="0" fontId="13" fillId="8" borderId="4" xfId="0" applyFont="1" applyFill="1" applyBorder="1" applyAlignment="1">
      <alignment vertical="center"/>
    </xf>
    <xf numFmtId="0" fontId="13" fillId="8" borderId="6" xfId="0" applyFont="1" applyFill="1" applyBorder="1" applyAlignment="1">
      <alignment vertical="center"/>
    </xf>
    <xf numFmtId="0" fontId="13" fillId="8" borderId="0" xfId="0" applyFont="1" applyFill="1" applyBorder="1" applyAlignment="1">
      <alignment vertical="center"/>
    </xf>
    <xf numFmtId="0" fontId="13" fillId="8" borderId="7" xfId="0" applyFont="1" applyFill="1" applyBorder="1" applyAlignment="1">
      <alignment vertical="center"/>
    </xf>
    <xf numFmtId="0" fontId="13" fillId="8" borderId="9" xfId="0" applyFont="1" applyFill="1" applyBorder="1" applyAlignment="1">
      <alignment vertical="center"/>
    </xf>
    <xf numFmtId="0" fontId="13" fillId="8" borderId="10" xfId="0" applyFont="1" applyFill="1" applyBorder="1" applyAlignment="1">
      <alignment vertical="center"/>
    </xf>
    <xf numFmtId="0" fontId="13" fillId="8" borderId="11" xfId="0" applyFont="1" applyFill="1" applyBorder="1" applyAlignment="1">
      <alignment vertical="center"/>
    </xf>
    <xf numFmtId="0" fontId="13" fillId="8" borderId="13" xfId="0" applyFont="1" applyFill="1" applyBorder="1" applyAlignment="1">
      <alignment horizontal="center" vertical="center"/>
    </xf>
    <xf numFmtId="0" fontId="13" fillId="8" borderId="15" xfId="0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13" fillId="8" borderId="8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vertical="center"/>
    </xf>
    <xf numFmtId="0" fontId="14" fillId="2" borderId="7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right" vertical="center"/>
    </xf>
    <xf numFmtId="0" fontId="14" fillId="2" borderId="9" xfId="0" applyFont="1" applyFill="1" applyBorder="1" applyAlignment="1">
      <alignment horizontal="right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right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vertical="center"/>
    </xf>
    <xf numFmtId="0" fontId="13" fillId="6" borderId="10" xfId="0" applyFont="1" applyFill="1" applyBorder="1" applyAlignment="1">
      <alignment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vertical="center"/>
    </xf>
    <xf numFmtId="0" fontId="11" fillId="6" borderId="10" xfId="0" applyFont="1" applyFill="1" applyBorder="1" applyAlignment="1">
      <alignment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vertical="center"/>
    </xf>
    <xf numFmtId="0" fontId="13" fillId="5" borderId="15" xfId="0" applyFont="1" applyFill="1" applyBorder="1" applyAlignment="1">
      <alignment vertical="center"/>
    </xf>
    <xf numFmtId="0" fontId="11" fillId="2" borderId="2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1" fillId="8" borderId="13" xfId="0" applyFont="1" applyFill="1" applyBorder="1" applyAlignment="1">
      <alignment vertical="center"/>
    </xf>
    <xf numFmtId="0" fontId="11" fillId="8" borderId="15" xfId="0" applyFont="1" applyFill="1" applyBorder="1" applyAlignment="1">
      <alignment vertical="center"/>
    </xf>
    <xf numFmtId="0" fontId="11" fillId="8" borderId="14" xfId="0" applyFont="1" applyFill="1" applyBorder="1" applyAlignment="1">
      <alignment vertical="center"/>
    </xf>
    <xf numFmtId="0" fontId="13" fillId="8" borderId="1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723900</xdr:colOff>
      <xdr:row>5</xdr:row>
      <xdr:rowOff>142875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6790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323170</xdr:colOff>
      <xdr:row>2</xdr:row>
      <xdr:rowOff>51027</xdr:rowOff>
    </xdr:from>
    <xdr:to>
      <xdr:col>0</xdr:col>
      <xdr:colOff>727030</xdr:colOff>
      <xdr:row>3</xdr:row>
      <xdr:rowOff>39189</xdr:rowOff>
    </xdr:to>
    <xdr:sp macro="" textlink="">
      <xdr:nvSpPr>
        <xdr:cNvPr id="12" name="11 CuadroTexto"/>
        <xdr:cNvSpPr txBox="1"/>
      </xdr:nvSpPr>
      <xdr:spPr>
        <a:xfrm>
          <a:off x="323170" y="238125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7.1</a:t>
          </a:r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6</xdr:col>
      <xdr:colOff>775291</xdr:colOff>
      <xdr:row>89</xdr:row>
      <xdr:rowOff>31129</xdr:rowOff>
    </xdr:to>
    <xdr:grpSp>
      <xdr:nvGrpSpPr>
        <xdr:cNvPr id="7" name="6 Grupo"/>
        <xdr:cNvGrpSpPr/>
      </xdr:nvGrpSpPr>
      <xdr:grpSpPr>
        <a:xfrm>
          <a:off x="0" y="17277907"/>
          <a:ext cx="10621483" cy="1349123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403860</xdr:colOff>
      <xdr:row>2</xdr:row>
      <xdr:rowOff>175260</xdr:rowOff>
    </xdr:to>
    <xdr:sp macro="" textlink="">
      <xdr:nvSpPr>
        <xdr:cNvPr id="6" name="5 CuadroTexto"/>
        <xdr:cNvSpPr txBox="1"/>
      </xdr:nvSpPr>
      <xdr:spPr>
        <a:xfrm>
          <a:off x="0" y="190500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7.2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8</xdr:col>
      <xdr:colOff>1134439</xdr:colOff>
      <xdr:row>50</xdr:row>
      <xdr:rowOff>7316</xdr:rowOff>
    </xdr:to>
    <xdr:grpSp>
      <xdr:nvGrpSpPr>
        <xdr:cNvPr id="7" name="6 Grupo"/>
        <xdr:cNvGrpSpPr/>
      </xdr:nvGrpSpPr>
      <xdr:grpSpPr>
        <a:xfrm>
          <a:off x="0" y="7395253"/>
          <a:ext cx="9032697" cy="1355799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403860</xdr:colOff>
      <xdr:row>2</xdr:row>
      <xdr:rowOff>175260</xdr:rowOff>
    </xdr:to>
    <xdr:sp macro="" textlink="">
      <xdr:nvSpPr>
        <xdr:cNvPr id="6" name="5 CuadroTexto"/>
        <xdr:cNvSpPr txBox="1"/>
      </xdr:nvSpPr>
      <xdr:spPr>
        <a:xfrm>
          <a:off x="0" y="190500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7.3</a:t>
          </a:r>
        </a:p>
      </xdr:txBody>
    </xdr:sp>
    <xdr:clientData/>
  </xdr:twoCellAnchor>
  <xdr:twoCellAnchor>
    <xdr:from>
      <xdr:col>0</xdr:col>
      <xdr:colOff>1</xdr:colOff>
      <xdr:row>29</xdr:row>
      <xdr:rowOff>0</xdr:rowOff>
    </xdr:from>
    <xdr:to>
      <xdr:col>10</xdr:col>
      <xdr:colOff>1028701</xdr:colOff>
      <xdr:row>36</xdr:row>
      <xdr:rowOff>7316</xdr:rowOff>
    </xdr:to>
    <xdr:grpSp>
      <xdr:nvGrpSpPr>
        <xdr:cNvPr id="7" name="6 Grupo"/>
        <xdr:cNvGrpSpPr/>
      </xdr:nvGrpSpPr>
      <xdr:grpSpPr>
        <a:xfrm>
          <a:off x="1" y="4887686"/>
          <a:ext cx="12489180" cy="1302335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403860</xdr:colOff>
      <xdr:row>2</xdr:row>
      <xdr:rowOff>175260</xdr:rowOff>
    </xdr:to>
    <xdr:sp macro="" textlink="">
      <xdr:nvSpPr>
        <xdr:cNvPr id="6" name="5 CuadroTexto"/>
        <xdr:cNvSpPr txBox="1"/>
      </xdr:nvSpPr>
      <xdr:spPr>
        <a:xfrm>
          <a:off x="0" y="190500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7.4</a:t>
          </a:r>
        </a:p>
      </xdr:txBody>
    </xdr:sp>
    <xdr:clientData/>
  </xdr:twoCellAnchor>
  <xdr:twoCellAnchor>
    <xdr:from>
      <xdr:col>0</xdr:col>
      <xdr:colOff>0</xdr:colOff>
      <xdr:row>89</xdr:row>
      <xdr:rowOff>0</xdr:rowOff>
    </xdr:from>
    <xdr:to>
      <xdr:col>4</xdr:col>
      <xdr:colOff>0</xdr:colOff>
      <xdr:row>96</xdr:row>
      <xdr:rowOff>7316</xdr:rowOff>
    </xdr:to>
    <xdr:grpSp>
      <xdr:nvGrpSpPr>
        <xdr:cNvPr id="7" name="6 Grupo"/>
        <xdr:cNvGrpSpPr/>
      </xdr:nvGrpSpPr>
      <xdr:grpSpPr>
        <a:xfrm>
          <a:off x="0" y="16871293"/>
          <a:ext cx="7433879" cy="1310161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403860</xdr:colOff>
      <xdr:row>2</xdr:row>
      <xdr:rowOff>175260</xdr:rowOff>
    </xdr:to>
    <xdr:sp macro="" textlink="">
      <xdr:nvSpPr>
        <xdr:cNvPr id="6" name="5 CuadroTexto"/>
        <xdr:cNvSpPr txBox="1"/>
      </xdr:nvSpPr>
      <xdr:spPr>
        <a:xfrm>
          <a:off x="0" y="190500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7.5</a:t>
          </a:r>
        </a:p>
      </xdr:txBody>
    </xdr:sp>
    <xdr:clientData/>
  </xdr:twoCellAnchor>
  <xdr:twoCellAnchor>
    <xdr:from>
      <xdr:col>0</xdr:col>
      <xdr:colOff>0</xdr:colOff>
      <xdr:row>80</xdr:row>
      <xdr:rowOff>0</xdr:rowOff>
    </xdr:from>
    <xdr:to>
      <xdr:col>6</xdr:col>
      <xdr:colOff>861785</xdr:colOff>
      <xdr:row>87</xdr:row>
      <xdr:rowOff>7316</xdr:rowOff>
    </xdr:to>
    <xdr:grpSp>
      <xdr:nvGrpSpPr>
        <xdr:cNvPr id="7" name="6 Grupo"/>
        <xdr:cNvGrpSpPr/>
      </xdr:nvGrpSpPr>
      <xdr:grpSpPr>
        <a:xfrm>
          <a:off x="0" y="15568839"/>
          <a:ext cx="7914821" cy="1356691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251460</xdr:colOff>
      <xdr:row>2</xdr:row>
      <xdr:rowOff>175260</xdr:rowOff>
    </xdr:to>
    <xdr:sp macro="" textlink="">
      <xdr:nvSpPr>
        <xdr:cNvPr id="6" name="5 CuadroTexto"/>
        <xdr:cNvSpPr txBox="1"/>
      </xdr:nvSpPr>
      <xdr:spPr>
        <a:xfrm>
          <a:off x="0" y="190500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7.6</a:t>
          </a:r>
        </a:p>
      </xdr:txBody>
    </xdr:sp>
    <xdr:clientData/>
  </xdr:twoCellAnchor>
  <xdr:twoCellAnchor>
    <xdr:from>
      <xdr:col>0</xdr:col>
      <xdr:colOff>0</xdr:colOff>
      <xdr:row>161</xdr:row>
      <xdr:rowOff>0</xdr:rowOff>
    </xdr:from>
    <xdr:to>
      <xdr:col>8</xdr:col>
      <xdr:colOff>0</xdr:colOff>
      <xdr:row>168</xdr:row>
      <xdr:rowOff>7316</xdr:rowOff>
    </xdr:to>
    <xdr:grpSp>
      <xdr:nvGrpSpPr>
        <xdr:cNvPr id="7" name="6 Grupo"/>
        <xdr:cNvGrpSpPr/>
      </xdr:nvGrpSpPr>
      <xdr:grpSpPr>
        <a:xfrm>
          <a:off x="0" y="26666497"/>
          <a:ext cx="10184524" cy="1294452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403860</xdr:colOff>
      <xdr:row>2</xdr:row>
      <xdr:rowOff>175260</xdr:rowOff>
    </xdr:to>
    <xdr:sp macro="" textlink="">
      <xdr:nvSpPr>
        <xdr:cNvPr id="6" name="5 CuadroTexto"/>
        <xdr:cNvSpPr txBox="1"/>
      </xdr:nvSpPr>
      <xdr:spPr>
        <a:xfrm>
          <a:off x="0" y="190500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7.7</a:t>
          </a:r>
        </a:p>
      </xdr:txBody>
    </xdr:sp>
    <xdr:clientData/>
  </xdr:twoCellAnchor>
  <xdr:twoCellAnchor>
    <xdr:from>
      <xdr:col>0</xdr:col>
      <xdr:colOff>0</xdr:colOff>
      <xdr:row>15</xdr:row>
      <xdr:rowOff>0</xdr:rowOff>
    </xdr:from>
    <xdr:to>
      <xdr:col>7</xdr:col>
      <xdr:colOff>22151</xdr:colOff>
      <xdr:row>22</xdr:row>
      <xdr:rowOff>7316</xdr:rowOff>
    </xdr:to>
    <xdr:grpSp>
      <xdr:nvGrpSpPr>
        <xdr:cNvPr id="7" name="6 Grupo"/>
        <xdr:cNvGrpSpPr/>
      </xdr:nvGrpSpPr>
      <xdr:grpSpPr>
        <a:xfrm>
          <a:off x="0" y="2603634"/>
          <a:ext cx="8833237" cy="1298324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260985</xdr:colOff>
      <xdr:row>2</xdr:row>
      <xdr:rowOff>175260</xdr:rowOff>
    </xdr:to>
    <xdr:sp macro="" textlink="">
      <xdr:nvSpPr>
        <xdr:cNvPr id="6" name="5 CuadroTexto"/>
        <xdr:cNvSpPr txBox="1"/>
      </xdr:nvSpPr>
      <xdr:spPr>
        <a:xfrm>
          <a:off x="0" y="190500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7.8</a:t>
          </a:r>
        </a:p>
      </xdr:txBody>
    </xdr:sp>
    <xdr:clientData/>
  </xdr:twoCellAnchor>
  <xdr:twoCellAnchor>
    <xdr:from>
      <xdr:col>0</xdr:col>
      <xdr:colOff>1</xdr:colOff>
      <xdr:row>86</xdr:row>
      <xdr:rowOff>0</xdr:rowOff>
    </xdr:from>
    <xdr:to>
      <xdr:col>8</xdr:col>
      <xdr:colOff>12701</xdr:colOff>
      <xdr:row>93</xdr:row>
      <xdr:rowOff>7316</xdr:rowOff>
    </xdr:to>
    <xdr:grpSp>
      <xdr:nvGrpSpPr>
        <xdr:cNvPr id="7" name="6 Grupo"/>
        <xdr:cNvGrpSpPr/>
      </xdr:nvGrpSpPr>
      <xdr:grpSpPr>
        <a:xfrm>
          <a:off x="1" y="14029871"/>
          <a:ext cx="10585686" cy="1302335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403860</xdr:colOff>
      <xdr:row>2</xdr:row>
      <xdr:rowOff>175260</xdr:rowOff>
    </xdr:to>
    <xdr:sp macro="" textlink="">
      <xdr:nvSpPr>
        <xdr:cNvPr id="6" name="5 CuadroTexto"/>
        <xdr:cNvSpPr txBox="1"/>
      </xdr:nvSpPr>
      <xdr:spPr>
        <a:xfrm>
          <a:off x="0" y="190500"/>
          <a:ext cx="403860" cy="175260"/>
        </a:xfrm>
        <a:prstGeom prst="rect">
          <a:avLst/>
        </a:prstGeom>
        <a:solidFill>
          <a:sysClr val="window" lastClr="FFFFFF">
            <a:lumMod val="75000"/>
          </a:sysClr>
        </a:solidFill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itchFamily="34" charset="0"/>
              <a:ea typeface="+mn-ea"/>
              <a:cs typeface="+mn-cs"/>
            </a:rPr>
            <a:t>7.9</a:t>
          </a:r>
        </a:p>
      </xdr:txBody>
    </xdr:sp>
    <xdr:clientData/>
  </xdr:twoCellAnchor>
  <xdr:twoCellAnchor>
    <xdr:from>
      <xdr:col>0</xdr:col>
      <xdr:colOff>0</xdr:colOff>
      <xdr:row>35</xdr:row>
      <xdr:rowOff>0</xdr:rowOff>
    </xdr:from>
    <xdr:to>
      <xdr:col>7</xdr:col>
      <xdr:colOff>11339</xdr:colOff>
      <xdr:row>42</xdr:row>
      <xdr:rowOff>7316</xdr:rowOff>
    </xdr:to>
    <xdr:grpSp>
      <xdr:nvGrpSpPr>
        <xdr:cNvPr id="7" name="6 Grupo"/>
        <xdr:cNvGrpSpPr/>
      </xdr:nvGrpSpPr>
      <xdr:grpSpPr>
        <a:xfrm>
          <a:off x="0" y="6213929"/>
          <a:ext cx="8742589" cy="1356691"/>
          <a:chOff x="-5177" y="10516644"/>
          <a:chExt cx="15108237" cy="1318564"/>
        </a:xfrm>
      </xdr:grpSpPr>
      <xdr:sp macro="" textlink=""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118</xdr:row>
      <xdr:rowOff>23812</xdr:rowOff>
    </xdr:from>
    <xdr:to>
      <xdr:col>10</xdr:col>
      <xdr:colOff>306387</xdr:colOff>
      <xdr:row>124</xdr:row>
      <xdr:rowOff>78753</xdr:rowOff>
    </xdr:to>
    <xdr:grpSp>
      <xdr:nvGrpSpPr>
        <xdr:cNvPr id="6" name="5 Grupo"/>
        <xdr:cNvGrpSpPr/>
      </xdr:nvGrpSpPr>
      <xdr:grpSpPr>
        <a:xfrm>
          <a:off x="1619249" y="26249312"/>
          <a:ext cx="13831888" cy="1388441"/>
          <a:chOff x="-5177" y="10516644"/>
          <a:chExt cx="15108237" cy="1318564"/>
        </a:xfrm>
      </xdr:grpSpPr>
      <xdr:sp macro="" textlink="">
        <xdr:nvSpPr>
          <xdr:cNvPr id="7" name="6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ELABORÓ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L.C.</a:t>
            </a:r>
            <a:r>
              <a:rPr lang="es-MX" sz="1100" b="1" baseline="0">
                <a:latin typeface="Arial" pitchFamily="34" charset="0"/>
                <a:cs typeface="Arial" pitchFamily="34" charset="0"/>
              </a:rPr>
              <a:t> ISRAEL ROSALES ALEMÁN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JEFE DEL DEPTO. DE REC. FINANCIEROS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8" name="7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VERIFICÓ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ING. CITLALI ÁVILA CONTRERAS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SUBDIRECTORA ADMINISTRATIVA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9" name="8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AUTORIZÓ</a:t>
            </a: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endParaRPr lang="es-MX" sz="11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100" b="1">
                <a:latin typeface="Arial" pitchFamily="34" charset="0"/>
                <a:cs typeface="Arial" pitchFamily="34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DR. ANTONIO JANOARY ALEMÁN CHANG</a:t>
            </a:r>
          </a:p>
          <a:p>
            <a:pPr algn="ctr"/>
            <a:r>
              <a:rPr lang="es-MX" sz="1100" b="1" baseline="0">
                <a:latin typeface="Arial" pitchFamily="34" charset="0"/>
                <a:cs typeface="Arial" pitchFamily="34" charset="0"/>
              </a:rPr>
              <a:t>DIRECTOR</a:t>
            </a:r>
            <a:endParaRPr lang="es-MX" sz="1100" b="1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7:N11"/>
  <sheetViews>
    <sheetView topLeftCell="A11" workbookViewId="0">
      <selection activeCell="A11" sqref="A11:M11"/>
    </sheetView>
  </sheetViews>
  <sheetFormatPr baseColWidth="10" defaultRowHeight="15" x14ac:dyDescent="0.25"/>
  <sheetData>
    <row r="7" spans="1:14" ht="24.75" x14ac:dyDescent="0.3">
      <c r="A7" s="197" t="s">
        <v>583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</row>
    <row r="8" spans="1:14" ht="47.25" customHeight="1" x14ac:dyDescent="0.3">
      <c r="A8" s="197" t="s">
        <v>615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</row>
    <row r="9" spans="1:14" ht="47.25" customHeight="1" x14ac:dyDescent="0.3">
      <c r="A9" s="197" t="s">
        <v>617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6"/>
    </row>
    <row r="10" spans="1:14" ht="40.5" customHeight="1" x14ac:dyDescent="0.3">
      <c r="A10" s="197" t="s">
        <v>616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</row>
    <row r="11" spans="1:14" ht="153" customHeight="1" x14ac:dyDescent="0.75">
      <c r="A11" s="198" t="s">
        <v>584</v>
      </c>
      <c r="B11" s="198"/>
      <c r="C11" s="198"/>
      <c r="D11" s="198"/>
      <c r="E11" s="198"/>
      <c r="F11" s="198"/>
      <c r="G11" s="198"/>
      <c r="H11" s="198"/>
      <c r="I11" s="198"/>
      <c r="J11" s="198"/>
      <c r="K11" s="198"/>
      <c r="L11" s="198"/>
      <c r="M11" s="198"/>
    </row>
  </sheetData>
  <mergeCells count="5">
    <mergeCell ref="A7:M7"/>
    <mergeCell ref="A11:M11"/>
    <mergeCell ref="A10:M10"/>
    <mergeCell ref="A8:N8"/>
    <mergeCell ref="A9:M9"/>
  </mergeCells>
  <pageMargins left="0.70866141732283472" right="0.70866141732283472" top="0.74803149606299213" bottom="0.74803149606299213" header="0.31496062992125984" footer="0.31496062992125984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82"/>
  <sheetViews>
    <sheetView zoomScale="86" zoomScaleNormal="86" workbookViewId="0">
      <selection activeCell="E48" sqref="E48"/>
    </sheetView>
  </sheetViews>
  <sheetFormatPr baseColWidth="10" defaultRowHeight="15" x14ac:dyDescent="0.25"/>
  <cols>
    <col min="1" max="1" width="56.28515625" style="2" customWidth="1"/>
    <col min="2" max="2" width="11.42578125" style="2"/>
    <col min="3" max="3" width="12" style="2" customWidth="1"/>
    <col min="4" max="4" width="0.140625" style="2" customWidth="1"/>
    <col min="5" max="5" width="56.28515625" style="2" customWidth="1"/>
    <col min="6" max="6" width="11.42578125" style="2"/>
    <col min="7" max="7" width="12" style="2" customWidth="1"/>
    <col min="8" max="16384" width="11.42578125" style="2"/>
  </cols>
  <sheetData>
    <row r="1" spans="1:7" ht="15.75" x14ac:dyDescent="0.25">
      <c r="A1" s="199" t="s">
        <v>617</v>
      </c>
      <c r="B1" s="199"/>
      <c r="C1" s="199"/>
      <c r="D1" s="199"/>
      <c r="E1" s="199"/>
      <c r="F1" s="199"/>
      <c r="G1" s="199"/>
    </row>
    <row r="2" spans="1:7" s="1" customFormat="1" x14ac:dyDescent="0.2">
      <c r="A2" s="200" t="str">
        <f>CARÁTULA!A8</f>
        <v>INSTITUTO TECNOLÓGICO SUPERIOR DE PEROTE</v>
      </c>
      <c r="B2" s="201"/>
      <c r="C2" s="201"/>
      <c r="D2" s="201"/>
      <c r="E2" s="201"/>
      <c r="F2" s="201"/>
      <c r="G2" s="202"/>
    </row>
    <row r="3" spans="1:7" s="1" customFormat="1" x14ac:dyDescent="0.2">
      <c r="A3" s="203" t="s">
        <v>0</v>
      </c>
      <c r="B3" s="204"/>
      <c r="C3" s="204"/>
      <c r="D3" s="204"/>
      <c r="E3" s="204"/>
      <c r="F3" s="204"/>
      <c r="G3" s="205"/>
    </row>
    <row r="4" spans="1:7" s="1" customFormat="1" x14ac:dyDescent="0.2">
      <c r="A4" s="203" t="s">
        <v>618</v>
      </c>
      <c r="B4" s="204"/>
      <c r="C4" s="204"/>
      <c r="D4" s="204"/>
      <c r="E4" s="204"/>
      <c r="F4" s="204"/>
      <c r="G4" s="205"/>
    </row>
    <row r="5" spans="1:7" s="1" customFormat="1" x14ac:dyDescent="0.2">
      <c r="A5" s="206" t="s">
        <v>1</v>
      </c>
      <c r="B5" s="207"/>
      <c r="C5" s="207"/>
      <c r="D5" s="207"/>
      <c r="E5" s="207"/>
      <c r="F5" s="207"/>
      <c r="G5" s="208"/>
    </row>
    <row r="6" spans="1:7" s="1" customFormat="1" x14ac:dyDescent="0.2">
      <c r="A6" s="209" t="s">
        <v>2</v>
      </c>
      <c r="B6" s="212">
        <v>2021</v>
      </c>
      <c r="C6" s="36" t="s">
        <v>3</v>
      </c>
      <c r="D6" s="215"/>
      <c r="E6" s="218" t="s">
        <v>2</v>
      </c>
      <c r="F6" s="212">
        <f>B6</f>
        <v>2021</v>
      </c>
      <c r="G6" s="36" t="s">
        <v>3</v>
      </c>
    </row>
    <row r="7" spans="1:7" s="1" customFormat="1" x14ac:dyDescent="0.2">
      <c r="A7" s="210"/>
      <c r="B7" s="213"/>
      <c r="C7" s="37" t="s">
        <v>614</v>
      </c>
      <c r="D7" s="216"/>
      <c r="E7" s="219"/>
      <c r="F7" s="213"/>
      <c r="G7" s="37" t="s">
        <v>4</v>
      </c>
    </row>
    <row r="8" spans="1:7" s="1" customFormat="1" x14ac:dyDescent="0.2">
      <c r="A8" s="211"/>
      <c r="B8" s="214"/>
      <c r="C8" s="38">
        <f>B6-1</f>
        <v>2020</v>
      </c>
      <c r="D8" s="217"/>
      <c r="E8" s="220"/>
      <c r="F8" s="214"/>
      <c r="G8" s="38">
        <f>C8</f>
        <v>2020</v>
      </c>
    </row>
    <row r="9" spans="1:7" x14ac:dyDescent="0.25">
      <c r="A9" s="19" t="s">
        <v>5</v>
      </c>
      <c r="B9" s="20"/>
      <c r="C9" s="20"/>
      <c r="D9" s="21"/>
      <c r="E9" s="22" t="s">
        <v>6</v>
      </c>
      <c r="F9" s="20"/>
      <c r="G9" s="20"/>
    </row>
    <row r="10" spans="1:7" x14ac:dyDescent="0.25">
      <c r="A10" s="23" t="s">
        <v>7</v>
      </c>
      <c r="B10" s="24"/>
      <c r="C10" s="24"/>
      <c r="D10" s="16"/>
      <c r="E10" s="25" t="s">
        <v>8</v>
      </c>
      <c r="F10" s="24"/>
      <c r="G10" s="24"/>
    </row>
    <row r="11" spans="1:7" x14ac:dyDescent="0.25">
      <c r="A11" s="23" t="s">
        <v>446</v>
      </c>
      <c r="B11" s="26">
        <f>SUM(B12:B18)</f>
        <v>1656005</v>
      </c>
      <c r="C11" s="26">
        <f>SUM(C12:C18)</f>
        <v>2601279</v>
      </c>
      <c r="D11" s="16"/>
      <c r="E11" s="25" t="s">
        <v>9</v>
      </c>
      <c r="F11" s="26">
        <f>SUM(F12:F20)</f>
        <v>18676618</v>
      </c>
      <c r="G11" s="26">
        <f>SUM(G12:G20)</f>
        <v>17356262</v>
      </c>
    </row>
    <row r="12" spans="1:7" x14ac:dyDescent="0.25">
      <c r="A12" s="18" t="s">
        <v>10</v>
      </c>
      <c r="B12" s="27">
        <v>0</v>
      </c>
      <c r="C12" s="27">
        <v>0</v>
      </c>
      <c r="D12" s="16"/>
      <c r="E12" s="28" t="s">
        <v>11</v>
      </c>
      <c r="F12" s="27">
        <v>4648815</v>
      </c>
      <c r="G12" s="27">
        <v>4358391</v>
      </c>
    </row>
    <row r="13" spans="1:7" x14ac:dyDescent="0.25">
      <c r="A13" s="18" t="s">
        <v>12</v>
      </c>
      <c r="B13" s="27">
        <v>0</v>
      </c>
      <c r="C13" s="27">
        <v>0</v>
      </c>
      <c r="D13" s="16"/>
      <c r="E13" s="28" t="s">
        <v>13</v>
      </c>
      <c r="F13" s="27">
        <v>2093113</v>
      </c>
      <c r="G13" s="27">
        <v>1906276</v>
      </c>
    </row>
    <row r="14" spans="1:7" x14ac:dyDescent="0.25">
      <c r="A14" s="18" t="s">
        <v>14</v>
      </c>
      <c r="B14" s="27">
        <v>1656005</v>
      </c>
      <c r="C14" s="185">
        <v>2601279</v>
      </c>
      <c r="D14" s="16"/>
      <c r="E14" s="28" t="s">
        <v>15</v>
      </c>
      <c r="F14" s="27">
        <v>0</v>
      </c>
      <c r="G14" s="27">
        <v>0</v>
      </c>
    </row>
    <row r="15" spans="1:7" x14ac:dyDescent="0.25">
      <c r="A15" s="18" t="s">
        <v>16</v>
      </c>
      <c r="B15" s="27">
        <v>0</v>
      </c>
      <c r="C15" s="27">
        <v>0</v>
      </c>
      <c r="D15" s="16"/>
      <c r="E15" s="28" t="s">
        <v>17</v>
      </c>
      <c r="F15" s="27">
        <v>0</v>
      </c>
      <c r="G15" s="27">
        <v>0</v>
      </c>
    </row>
    <row r="16" spans="1:7" x14ac:dyDescent="0.25">
      <c r="A16" s="18" t="s">
        <v>18</v>
      </c>
      <c r="B16" s="27">
        <v>0</v>
      </c>
      <c r="C16" s="27">
        <v>0</v>
      </c>
      <c r="D16" s="16"/>
      <c r="E16" s="28" t="s">
        <v>19</v>
      </c>
      <c r="F16" s="27">
        <v>135833</v>
      </c>
      <c r="G16" s="27">
        <v>0</v>
      </c>
    </row>
    <row r="17" spans="1:7" ht="25.5" x14ac:dyDescent="0.25">
      <c r="A17" s="18" t="s">
        <v>20</v>
      </c>
      <c r="B17" s="27">
        <v>0</v>
      </c>
      <c r="C17" s="27">
        <v>0</v>
      </c>
      <c r="D17" s="16"/>
      <c r="E17" s="28" t="s">
        <v>21</v>
      </c>
      <c r="F17" s="27">
        <v>0</v>
      </c>
      <c r="G17" s="27">
        <v>0</v>
      </c>
    </row>
    <row r="18" spans="1:7" x14ac:dyDescent="0.25">
      <c r="A18" s="18" t="s">
        <v>22</v>
      </c>
      <c r="B18" s="27">
        <v>0</v>
      </c>
      <c r="C18" s="27">
        <v>0</v>
      </c>
      <c r="D18" s="16"/>
      <c r="E18" s="28" t="s">
        <v>23</v>
      </c>
      <c r="F18" s="27">
        <v>11798857</v>
      </c>
      <c r="G18" s="27">
        <v>11091595</v>
      </c>
    </row>
    <row r="19" spans="1:7" ht="25.5" x14ac:dyDescent="0.25">
      <c r="A19" s="23" t="s">
        <v>447</v>
      </c>
      <c r="B19" s="26">
        <f>SUM(B20:B26)</f>
        <v>29199146</v>
      </c>
      <c r="C19" s="26">
        <f>SUM(C20:C26)</f>
        <v>29986239</v>
      </c>
      <c r="D19" s="16"/>
      <c r="E19" s="28" t="s">
        <v>24</v>
      </c>
      <c r="F19" s="27">
        <v>0</v>
      </c>
      <c r="G19" s="27">
        <v>0</v>
      </c>
    </row>
    <row r="20" spans="1:7" x14ac:dyDescent="0.25">
      <c r="A20" s="18" t="s">
        <v>25</v>
      </c>
      <c r="B20" s="27">
        <v>0</v>
      </c>
      <c r="C20" s="27">
        <v>0</v>
      </c>
      <c r="D20" s="16"/>
      <c r="E20" s="28" t="s">
        <v>26</v>
      </c>
      <c r="F20" s="27">
        <v>0</v>
      </c>
      <c r="G20" s="27">
        <v>0</v>
      </c>
    </row>
    <row r="21" spans="1:7" x14ac:dyDescent="0.25">
      <c r="A21" s="18" t="s">
        <v>27</v>
      </c>
      <c r="B21" s="27">
        <v>27799162</v>
      </c>
      <c r="C21" s="27">
        <v>27747255</v>
      </c>
      <c r="D21" s="16"/>
      <c r="E21" s="25" t="s">
        <v>28</v>
      </c>
      <c r="F21" s="26">
        <f>SUM(F22:F24)</f>
        <v>0</v>
      </c>
      <c r="G21" s="26">
        <f>SUM(G22:G24)</f>
        <v>0</v>
      </c>
    </row>
    <row r="22" spans="1:7" x14ac:dyDescent="0.25">
      <c r="A22" s="18" t="s">
        <v>29</v>
      </c>
      <c r="B22" s="27">
        <v>1397171</v>
      </c>
      <c r="C22" s="27">
        <v>2236876</v>
      </c>
      <c r="D22" s="16"/>
      <c r="E22" s="28" t="s">
        <v>30</v>
      </c>
      <c r="F22" s="27">
        <v>0</v>
      </c>
      <c r="G22" s="27">
        <v>0</v>
      </c>
    </row>
    <row r="23" spans="1:7" ht="25.5" x14ac:dyDescent="0.25">
      <c r="A23" s="18" t="s">
        <v>31</v>
      </c>
      <c r="B23" s="27">
        <v>2813</v>
      </c>
      <c r="C23" s="27">
        <v>2108</v>
      </c>
      <c r="D23" s="16"/>
      <c r="E23" s="28" t="s">
        <v>32</v>
      </c>
      <c r="F23" s="27">
        <v>0</v>
      </c>
      <c r="G23" s="27">
        <v>0</v>
      </c>
    </row>
    <row r="24" spans="1:7" x14ac:dyDescent="0.25">
      <c r="A24" s="18" t="s">
        <v>33</v>
      </c>
      <c r="B24" s="27">
        <v>0</v>
      </c>
      <c r="C24" s="27">
        <v>0</v>
      </c>
      <c r="D24" s="16"/>
      <c r="E24" s="28" t="s">
        <v>34</v>
      </c>
      <c r="F24" s="27">
        <v>0</v>
      </c>
      <c r="G24" s="27">
        <v>0</v>
      </c>
    </row>
    <row r="25" spans="1:7" x14ac:dyDescent="0.25">
      <c r="A25" s="18" t="s">
        <v>35</v>
      </c>
      <c r="B25" s="27">
        <v>0</v>
      </c>
      <c r="C25" s="27">
        <v>0</v>
      </c>
      <c r="D25" s="16"/>
      <c r="E25" s="25" t="s">
        <v>36</v>
      </c>
      <c r="F25" s="26">
        <f>SUM(F26:F27)</f>
        <v>0</v>
      </c>
      <c r="G25" s="26">
        <f>SUM(G26:G27)</f>
        <v>0</v>
      </c>
    </row>
    <row r="26" spans="1:7" ht="25.5" x14ac:dyDescent="0.25">
      <c r="A26" s="18" t="s">
        <v>37</v>
      </c>
      <c r="B26" s="27">
        <v>0</v>
      </c>
      <c r="C26" s="27">
        <v>0</v>
      </c>
      <c r="D26" s="16"/>
      <c r="E26" s="28" t="s">
        <v>38</v>
      </c>
      <c r="F26" s="27">
        <v>0</v>
      </c>
      <c r="G26" s="27">
        <v>0</v>
      </c>
    </row>
    <row r="27" spans="1:7" x14ac:dyDescent="0.25">
      <c r="A27" s="23" t="s">
        <v>448</v>
      </c>
      <c r="B27" s="26">
        <f>SUM(B28:B32)</f>
        <v>0</v>
      </c>
      <c r="C27" s="26">
        <f>SUM(C28:C32)</f>
        <v>0</v>
      </c>
      <c r="D27" s="16"/>
      <c r="E27" s="28" t="s">
        <v>39</v>
      </c>
      <c r="F27" s="27">
        <v>0</v>
      </c>
      <c r="G27" s="27">
        <v>0</v>
      </c>
    </row>
    <row r="28" spans="1:7" ht="25.5" x14ac:dyDescent="0.25">
      <c r="A28" s="18" t="s">
        <v>40</v>
      </c>
      <c r="B28" s="27">
        <v>0</v>
      </c>
      <c r="C28" s="27">
        <v>0</v>
      </c>
      <c r="D28" s="16"/>
      <c r="E28" s="25" t="s">
        <v>41</v>
      </c>
      <c r="F28" s="26">
        <v>0</v>
      </c>
      <c r="G28" s="26">
        <v>0</v>
      </c>
    </row>
    <row r="29" spans="1:7" ht="25.5" x14ac:dyDescent="0.25">
      <c r="A29" s="18" t="s">
        <v>42</v>
      </c>
      <c r="B29" s="27">
        <v>0</v>
      </c>
      <c r="C29" s="27">
        <v>0</v>
      </c>
      <c r="D29" s="16"/>
      <c r="E29" s="25" t="s">
        <v>43</v>
      </c>
      <c r="F29" s="26">
        <f>SUM(F30:F32)</f>
        <v>0</v>
      </c>
      <c r="G29" s="26">
        <f>SUM(G30:G32)</f>
        <v>0</v>
      </c>
    </row>
    <row r="30" spans="1:7" ht="25.5" x14ac:dyDescent="0.25">
      <c r="A30" s="18" t="s">
        <v>44</v>
      </c>
      <c r="B30" s="27">
        <v>0</v>
      </c>
      <c r="C30" s="27">
        <v>0</v>
      </c>
      <c r="D30" s="16"/>
      <c r="E30" s="28" t="s">
        <v>45</v>
      </c>
      <c r="F30" s="27">
        <v>0</v>
      </c>
      <c r="G30" s="27">
        <v>0</v>
      </c>
    </row>
    <row r="31" spans="1:7" x14ac:dyDescent="0.25">
      <c r="A31" s="18" t="s">
        <v>46</v>
      </c>
      <c r="B31" s="27">
        <v>0</v>
      </c>
      <c r="C31" s="27">
        <v>0</v>
      </c>
      <c r="D31" s="16"/>
      <c r="E31" s="28" t="s">
        <v>47</v>
      </c>
      <c r="F31" s="27">
        <v>0</v>
      </c>
      <c r="G31" s="27">
        <v>0</v>
      </c>
    </row>
    <row r="32" spans="1:7" x14ac:dyDescent="0.25">
      <c r="A32" s="18" t="s">
        <v>48</v>
      </c>
      <c r="B32" s="27">
        <v>0</v>
      </c>
      <c r="C32" s="27">
        <v>0</v>
      </c>
      <c r="D32" s="16"/>
      <c r="E32" s="28" t="s">
        <v>49</v>
      </c>
      <c r="F32" s="27">
        <v>0</v>
      </c>
      <c r="G32" s="27">
        <v>0</v>
      </c>
    </row>
    <row r="33" spans="1:7" ht="25.5" x14ac:dyDescent="0.25">
      <c r="A33" s="23" t="s">
        <v>449</v>
      </c>
      <c r="B33" s="26">
        <f>SUM(B34:B38)</f>
        <v>0</v>
      </c>
      <c r="C33" s="26">
        <f>SUM(C34:C38)</f>
        <v>0</v>
      </c>
      <c r="D33" s="16"/>
      <c r="E33" s="25" t="s">
        <v>50</v>
      </c>
      <c r="F33" s="26">
        <f>SUM(F34:F39)</f>
        <v>0</v>
      </c>
      <c r="G33" s="26">
        <f>SUM(G34:G39)</f>
        <v>0</v>
      </c>
    </row>
    <row r="34" spans="1:7" x14ac:dyDescent="0.25">
      <c r="A34" s="18" t="s">
        <v>51</v>
      </c>
      <c r="B34" s="27">
        <v>0</v>
      </c>
      <c r="C34" s="27">
        <v>0</v>
      </c>
      <c r="D34" s="16"/>
      <c r="E34" s="28" t="s">
        <v>52</v>
      </c>
      <c r="F34" s="27">
        <v>0</v>
      </c>
      <c r="G34" s="27">
        <v>0</v>
      </c>
    </row>
    <row r="35" spans="1:7" x14ac:dyDescent="0.25">
      <c r="A35" s="18" t="s">
        <v>53</v>
      </c>
      <c r="B35" s="27">
        <v>0</v>
      </c>
      <c r="C35" s="27">
        <v>0</v>
      </c>
      <c r="D35" s="16"/>
      <c r="E35" s="28" t="s">
        <v>54</v>
      </c>
      <c r="F35" s="27">
        <v>0</v>
      </c>
      <c r="G35" s="27">
        <v>0</v>
      </c>
    </row>
    <row r="36" spans="1:7" x14ac:dyDescent="0.25">
      <c r="A36" s="18" t="s">
        <v>55</v>
      </c>
      <c r="B36" s="27">
        <v>0</v>
      </c>
      <c r="C36" s="27">
        <v>0</v>
      </c>
      <c r="D36" s="16"/>
      <c r="E36" s="28" t="s">
        <v>56</v>
      </c>
      <c r="F36" s="27">
        <v>0</v>
      </c>
      <c r="G36" s="27">
        <v>0</v>
      </c>
    </row>
    <row r="37" spans="1:7" ht="22.5" customHeight="1" x14ac:dyDescent="0.25">
      <c r="A37" s="18" t="s">
        <v>57</v>
      </c>
      <c r="B37" s="27">
        <v>0</v>
      </c>
      <c r="C37" s="27">
        <v>0</v>
      </c>
      <c r="D37" s="16"/>
      <c r="E37" s="28" t="s">
        <v>58</v>
      </c>
      <c r="F37" s="27">
        <v>0</v>
      </c>
      <c r="G37" s="27">
        <v>0</v>
      </c>
    </row>
    <row r="38" spans="1:7" ht="25.5" x14ac:dyDescent="0.25">
      <c r="A38" s="18" t="s">
        <v>59</v>
      </c>
      <c r="B38" s="27">
        <v>0</v>
      </c>
      <c r="C38" s="27">
        <v>0</v>
      </c>
      <c r="D38" s="16"/>
      <c r="E38" s="28" t="s">
        <v>60</v>
      </c>
      <c r="F38" s="27">
        <v>0</v>
      </c>
      <c r="G38" s="27">
        <v>0</v>
      </c>
    </row>
    <row r="39" spans="1:7" x14ac:dyDescent="0.25">
      <c r="A39" s="23" t="s">
        <v>61</v>
      </c>
      <c r="B39" s="26">
        <v>0</v>
      </c>
      <c r="C39" s="26">
        <v>0</v>
      </c>
      <c r="D39" s="16"/>
      <c r="E39" s="28" t="s">
        <v>62</v>
      </c>
      <c r="F39" s="27">
        <v>0</v>
      </c>
      <c r="G39" s="27">
        <v>0</v>
      </c>
    </row>
    <row r="40" spans="1:7" x14ac:dyDescent="0.25">
      <c r="A40" s="23" t="s">
        <v>450</v>
      </c>
      <c r="B40" s="26">
        <f>SUM(B41:B42)</f>
        <v>0</v>
      </c>
      <c r="C40" s="26">
        <f>SUM(C41:C42)</f>
        <v>0</v>
      </c>
      <c r="D40" s="16"/>
      <c r="E40" s="25" t="s">
        <v>63</v>
      </c>
      <c r="F40" s="26">
        <f>SUM(F41:F43)</f>
        <v>0</v>
      </c>
      <c r="G40" s="26">
        <f>SUM(G41:G43)</f>
        <v>0</v>
      </c>
    </row>
    <row r="41" spans="1:7" ht="25.5" x14ac:dyDescent="0.25">
      <c r="A41" s="18" t="s">
        <v>64</v>
      </c>
      <c r="B41" s="27">
        <v>0</v>
      </c>
      <c r="C41" s="27">
        <v>0</v>
      </c>
      <c r="D41" s="16"/>
      <c r="E41" s="28" t="s">
        <v>65</v>
      </c>
      <c r="F41" s="27">
        <v>0</v>
      </c>
      <c r="G41" s="27">
        <v>0</v>
      </c>
    </row>
    <row r="42" spans="1:7" x14ac:dyDescent="0.25">
      <c r="A42" s="18" t="s">
        <v>66</v>
      </c>
      <c r="B42" s="27">
        <v>0</v>
      </c>
      <c r="C42" s="27">
        <v>0</v>
      </c>
      <c r="D42" s="16"/>
      <c r="E42" s="28" t="s">
        <v>67</v>
      </c>
      <c r="F42" s="27">
        <v>0</v>
      </c>
      <c r="G42" s="27">
        <v>0</v>
      </c>
    </row>
    <row r="43" spans="1:7" x14ac:dyDescent="0.25">
      <c r="A43" s="23" t="s">
        <v>451</v>
      </c>
      <c r="B43" s="26">
        <f>SUM(B44:B47)</f>
        <v>0</v>
      </c>
      <c r="C43" s="26">
        <f>SUM(C44:C47)</f>
        <v>0</v>
      </c>
      <c r="D43" s="16"/>
      <c r="E43" s="28" t="s">
        <v>68</v>
      </c>
      <c r="F43" s="27">
        <v>0</v>
      </c>
      <c r="G43" s="27">
        <v>0</v>
      </c>
    </row>
    <row r="44" spans="1:7" x14ac:dyDescent="0.25">
      <c r="A44" s="18" t="s">
        <v>69</v>
      </c>
      <c r="B44" s="27">
        <v>0</v>
      </c>
      <c r="C44" s="27">
        <v>0</v>
      </c>
      <c r="D44" s="16"/>
      <c r="E44" s="25" t="s">
        <v>70</v>
      </c>
      <c r="F44" s="26">
        <f>SUM(F45:F47)</f>
        <v>0</v>
      </c>
      <c r="G44" s="26">
        <f>SUM(G45:G47)</f>
        <v>0</v>
      </c>
    </row>
    <row r="45" spans="1:7" x14ac:dyDescent="0.25">
      <c r="A45" s="18" t="s">
        <v>71</v>
      </c>
      <c r="B45" s="27">
        <v>0</v>
      </c>
      <c r="C45" s="27">
        <v>0</v>
      </c>
      <c r="D45" s="16"/>
      <c r="E45" s="28" t="s">
        <v>72</v>
      </c>
      <c r="F45" s="27">
        <v>0</v>
      </c>
      <c r="G45" s="27">
        <v>0</v>
      </c>
    </row>
    <row r="46" spans="1:7" ht="25.5" x14ac:dyDescent="0.25">
      <c r="A46" s="18" t="s">
        <v>73</v>
      </c>
      <c r="B46" s="27">
        <v>0</v>
      </c>
      <c r="C46" s="27">
        <v>0</v>
      </c>
      <c r="D46" s="16"/>
      <c r="E46" s="28" t="s">
        <v>74</v>
      </c>
      <c r="F46" s="27">
        <v>0</v>
      </c>
      <c r="G46" s="27">
        <v>0</v>
      </c>
    </row>
    <row r="47" spans="1:7" x14ac:dyDescent="0.25">
      <c r="A47" s="18" t="s">
        <v>75</v>
      </c>
      <c r="B47" s="27">
        <v>0</v>
      </c>
      <c r="C47" s="27">
        <v>0</v>
      </c>
      <c r="D47" s="16"/>
      <c r="E47" s="28" t="s">
        <v>76</v>
      </c>
      <c r="F47" s="27">
        <v>0</v>
      </c>
      <c r="G47" s="27">
        <v>0</v>
      </c>
    </row>
    <row r="48" spans="1:7" x14ac:dyDescent="0.25">
      <c r="A48" s="23" t="s">
        <v>77</v>
      </c>
      <c r="B48" s="26">
        <f>B11+B19+B27+B33+B39+B40+B43</f>
        <v>30855151</v>
      </c>
      <c r="C48" s="26">
        <f>C11+C19+C27+C33+C39+C40+C43</f>
        <v>32587518</v>
      </c>
      <c r="D48" s="16"/>
      <c r="E48" s="25" t="s">
        <v>78</v>
      </c>
      <c r="F48" s="26">
        <f>F11+F21+F25+F28+F29+F33+F40+F44</f>
        <v>18676618</v>
      </c>
      <c r="G48" s="26">
        <f>G11+G21+G25+G28+G29+G33+G40+G44</f>
        <v>17356262</v>
      </c>
    </row>
    <row r="49" spans="1:7" x14ac:dyDescent="0.25">
      <c r="A49" s="19" t="s">
        <v>79</v>
      </c>
      <c r="B49" s="29"/>
      <c r="C49" s="29"/>
      <c r="D49" s="21"/>
      <c r="E49" s="22" t="s">
        <v>80</v>
      </c>
      <c r="F49" s="29"/>
      <c r="G49" s="29"/>
    </row>
    <row r="50" spans="1:7" x14ac:dyDescent="0.25">
      <c r="A50" s="24" t="s">
        <v>81</v>
      </c>
      <c r="B50" s="27">
        <v>0</v>
      </c>
      <c r="C50" s="27">
        <v>0</v>
      </c>
      <c r="D50" s="16"/>
      <c r="E50" s="30" t="s">
        <v>82</v>
      </c>
      <c r="F50" s="27">
        <v>0</v>
      </c>
      <c r="G50" s="27">
        <v>0</v>
      </c>
    </row>
    <row r="51" spans="1:7" x14ac:dyDescent="0.25">
      <c r="A51" s="31" t="s">
        <v>83</v>
      </c>
      <c r="B51" s="27">
        <v>0</v>
      </c>
      <c r="C51" s="27">
        <v>0</v>
      </c>
      <c r="D51" s="16"/>
      <c r="E51" s="30" t="s">
        <v>84</v>
      </c>
      <c r="F51" s="27">
        <v>0</v>
      </c>
      <c r="G51" s="27">
        <v>0</v>
      </c>
    </row>
    <row r="52" spans="1:7" x14ac:dyDescent="0.25">
      <c r="A52" s="31" t="s">
        <v>85</v>
      </c>
      <c r="B52" s="27">
        <v>23329742</v>
      </c>
      <c r="C52" s="27">
        <v>15283110</v>
      </c>
      <c r="D52" s="16"/>
      <c r="E52" s="30" t="s">
        <v>86</v>
      </c>
      <c r="F52" s="27">
        <v>0</v>
      </c>
      <c r="G52" s="27">
        <v>0</v>
      </c>
    </row>
    <row r="53" spans="1:7" x14ac:dyDescent="0.25">
      <c r="A53" s="31" t="s">
        <v>87</v>
      </c>
      <c r="B53" s="27">
        <v>11456138</v>
      </c>
      <c r="C53" s="27">
        <v>11394830</v>
      </c>
      <c r="D53" s="16"/>
      <c r="E53" s="30" t="s">
        <v>88</v>
      </c>
      <c r="F53" s="27">
        <v>0</v>
      </c>
      <c r="G53" s="27">
        <v>0</v>
      </c>
    </row>
    <row r="54" spans="1:7" ht="25.5" x14ac:dyDescent="0.25">
      <c r="A54" s="31" t="s">
        <v>89</v>
      </c>
      <c r="B54" s="27">
        <v>333662</v>
      </c>
      <c r="C54" s="27">
        <v>228816</v>
      </c>
      <c r="D54" s="16"/>
      <c r="E54" s="30" t="s">
        <v>90</v>
      </c>
      <c r="F54" s="27">
        <v>0</v>
      </c>
      <c r="G54" s="27">
        <v>0</v>
      </c>
    </row>
    <row r="55" spans="1:7" x14ac:dyDescent="0.25">
      <c r="A55" s="31" t="s">
        <v>91</v>
      </c>
      <c r="B55" s="27">
        <v>0</v>
      </c>
      <c r="C55" s="27">
        <v>0</v>
      </c>
      <c r="D55" s="16"/>
      <c r="E55" s="30" t="s">
        <v>92</v>
      </c>
      <c r="F55" s="27">
        <v>0</v>
      </c>
      <c r="G55" s="27">
        <v>0</v>
      </c>
    </row>
    <row r="56" spans="1:7" x14ac:dyDescent="0.25">
      <c r="A56" s="24" t="s">
        <v>93</v>
      </c>
      <c r="B56" s="27">
        <v>0</v>
      </c>
      <c r="C56" s="27">
        <v>0</v>
      </c>
      <c r="D56" s="16"/>
      <c r="E56" s="17"/>
      <c r="F56" s="27"/>
      <c r="G56" s="27"/>
    </row>
    <row r="57" spans="1:7" x14ac:dyDescent="0.25">
      <c r="A57" s="31" t="s">
        <v>94</v>
      </c>
      <c r="B57" s="27">
        <v>0</v>
      </c>
      <c r="C57" s="27">
        <v>0</v>
      </c>
      <c r="D57" s="16"/>
      <c r="E57" s="25" t="s">
        <v>95</v>
      </c>
      <c r="F57" s="26">
        <f>SUM(F50:F55)</f>
        <v>0</v>
      </c>
      <c r="G57" s="26">
        <f>SUM(G50:G55)</f>
        <v>0</v>
      </c>
    </row>
    <row r="58" spans="1:7" x14ac:dyDescent="0.25">
      <c r="A58" s="31" t="s">
        <v>96</v>
      </c>
      <c r="B58" s="27">
        <v>0</v>
      </c>
      <c r="C58" s="27">
        <v>0</v>
      </c>
      <c r="D58" s="16"/>
      <c r="E58" s="17"/>
      <c r="F58" s="27"/>
      <c r="G58" s="27"/>
    </row>
    <row r="59" spans="1:7" x14ac:dyDescent="0.25">
      <c r="A59" s="24"/>
      <c r="B59" s="27"/>
      <c r="C59" s="27"/>
      <c r="D59" s="16"/>
      <c r="E59" s="25" t="s">
        <v>97</v>
      </c>
      <c r="F59" s="26">
        <f>F57+F48</f>
        <v>18676618</v>
      </c>
      <c r="G59" s="26">
        <f>G57+G48</f>
        <v>17356262</v>
      </c>
    </row>
    <row r="60" spans="1:7" x14ac:dyDescent="0.25">
      <c r="A60" s="23" t="s">
        <v>98</v>
      </c>
      <c r="B60" s="26">
        <f>SUM(B50:B58)</f>
        <v>35119542</v>
      </c>
      <c r="C60" s="26">
        <f>SUM(C50:C58)</f>
        <v>26906756</v>
      </c>
      <c r="D60" s="16"/>
      <c r="E60" s="17"/>
      <c r="F60" s="26"/>
      <c r="G60" s="26"/>
    </row>
    <row r="61" spans="1:7" x14ac:dyDescent="0.25">
      <c r="A61" s="24"/>
      <c r="B61" s="27"/>
      <c r="C61" s="27"/>
      <c r="D61" s="16"/>
      <c r="E61" s="25" t="s">
        <v>99</v>
      </c>
      <c r="F61" s="27"/>
      <c r="G61" s="27"/>
    </row>
    <row r="62" spans="1:7" x14ac:dyDescent="0.25">
      <c r="A62" s="23" t="s">
        <v>100</v>
      </c>
      <c r="B62" s="26">
        <f>B48+B60</f>
        <v>65974693</v>
      </c>
      <c r="C62" s="26">
        <f>C48+C60</f>
        <v>59494274</v>
      </c>
      <c r="D62" s="16"/>
      <c r="E62" s="17"/>
      <c r="F62" s="26"/>
      <c r="G62" s="26"/>
    </row>
    <row r="63" spans="1:7" x14ac:dyDescent="0.25">
      <c r="A63" s="24"/>
      <c r="B63" s="24"/>
      <c r="C63" s="24"/>
      <c r="D63" s="16"/>
      <c r="E63" s="25" t="s">
        <v>101</v>
      </c>
      <c r="F63" s="26">
        <f>SUM(F64:F66)</f>
        <v>4347</v>
      </c>
      <c r="G63" s="26">
        <f>SUM(G64:G66)</f>
        <v>4347</v>
      </c>
    </row>
    <row r="64" spans="1:7" x14ac:dyDescent="0.25">
      <c r="A64" s="24"/>
      <c r="B64" s="24"/>
      <c r="C64" s="24"/>
      <c r="D64" s="16"/>
      <c r="E64" s="17" t="s">
        <v>102</v>
      </c>
      <c r="F64" s="27">
        <v>0</v>
      </c>
      <c r="G64" s="27">
        <v>0</v>
      </c>
    </row>
    <row r="65" spans="1:9" x14ac:dyDescent="0.25">
      <c r="A65" s="24"/>
      <c r="B65" s="24"/>
      <c r="C65" s="24"/>
      <c r="D65" s="16"/>
      <c r="E65" s="17" t="s">
        <v>103</v>
      </c>
      <c r="F65" s="27">
        <v>4347</v>
      </c>
      <c r="G65" s="27">
        <v>4347</v>
      </c>
    </row>
    <row r="66" spans="1:9" x14ac:dyDescent="0.25">
      <c r="A66" s="24"/>
      <c r="B66" s="24"/>
      <c r="C66" s="24"/>
      <c r="D66" s="16"/>
      <c r="E66" s="17" t="s">
        <v>104</v>
      </c>
      <c r="F66" s="27">
        <v>0</v>
      </c>
      <c r="G66" s="27">
        <v>0</v>
      </c>
    </row>
    <row r="67" spans="1:9" x14ac:dyDescent="0.25">
      <c r="A67" s="24"/>
      <c r="B67" s="24"/>
      <c r="C67" s="24"/>
      <c r="D67" s="16"/>
      <c r="E67" s="17"/>
      <c r="F67" s="27"/>
      <c r="G67" s="27"/>
    </row>
    <row r="68" spans="1:9" x14ac:dyDescent="0.25">
      <c r="A68" s="24"/>
      <c r="B68" s="24"/>
      <c r="C68" s="24"/>
      <c r="D68" s="16"/>
      <c r="E68" s="25" t="s">
        <v>105</v>
      </c>
      <c r="F68" s="26">
        <f>SUM(F69:F73)</f>
        <v>47293728</v>
      </c>
      <c r="G68" s="26">
        <f>SUM(G69:G73)</f>
        <v>42133665</v>
      </c>
    </row>
    <row r="69" spans="1:9" x14ac:dyDescent="0.25">
      <c r="A69" s="24"/>
      <c r="B69" s="24"/>
      <c r="C69" s="24"/>
      <c r="D69" s="16"/>
      <c r="E69" s="17" t="s">
        <v>106</v>
      </c>
      <c r="F69" s="27">
        <v>166155</v>
      </c>
      <c r="G69" s="27">
        <v>198150</v>
      </c>
    </row>
    <row r="70" spans="1:9" x14ac:dyDescent="0.25">
      <c r="A70" s="24"/>
      <c r="B70" s="24"/>
      <c r="C70" s="24"/>
      <c r="D70" s="16"/>
      <c r="E70" s="17" t="s">
        <v>107</v>
      </c>
      <c r="F70" s="27">
        <v>17044008</v>
      </c>
      <c r="G70" s="27">
        <v>19898582</v>
      </c>
    </row>
    <row r="71" spans="1:9" x14ac:dyDescent="0.25">
      <c r="A71" s="24"/>
      <c r="B71" s="24"/>
      <c r="C71" s="24"/>
      <c r="D71" s="16"/>
      <c r="E71" s="17" t="s">
        <v>108</v>
      </c>
      <c r="F71" s="27">
        <v>17139723</v>
      </c>
      <c r="G71" s="27">
        <v>9093091</v>
      </c>
    </row>
    <row r="72" spans="1:9" x14ac:dyDescent="0.25">
      <c r="A72" s="24"/>
      <c r="B72" s="24"/>
      <c r="C72" s="24"/>
      <c r="D72" s="16"/>
      <c r="E72" s="17" t="s">
        <v>109</v>
      </c>
      <c r="F72" s="27">
        <v>0</v>
      </c>
      <c r="G72" s="27">
        <v>0</v>
      </c>
    </row>
    <row r="73" spans="1:9" x14ac:dyDescent="0.25">
      <c r="A73" s="24"/>
      <c r="B73" s="24"/>
      <c r="C73" s="24"/>
      <c r="D73" s="16"/>
      <c r="E73" s="17" t="s">
        <v>110</v>
      </c>
      <c r="F73" s="27">
        <v>12943842</v>
      </c>
      <c r="G73" s="27">
        <v>12943842</v>
      </c>
    </row>
    <row r="74" spans="1:9" x14ac:dyDescent="0.25">
      <c r="A74" s="24"/>
      <c r="B74" s="24"/>
      <c r="C74" s="24"/>
      <c r="D74" s="16"/>
      <c r="E74" s="17"/>
      <c r="F74" s="27"/>
      <c r="G74" s="27"/>
    </row>
    <row r="75" spans="1:9" ht="25.5" x14ac:dyDescent="0.25">
      <c r="A75" s="24"/>
      <c r="B75" s="24"/>
      <c r="C75" s="24"/>
      <c r="D75" s="16"/>
      <c r="E75" s="25" t="s">
        <v>111</v>
      </c>
      <c r="F75" s="26">
        <f>SUM(F76:F77)</f>
        <v>0</v>
      </c>
      <c r="G75" s="26">
        <f>SUM(G76:G77)</f>
        <v>0</v>
      </c>
    </row>
    <row r="76" spans="1:9" x14ac:dyDescent="0.25">
      <c r="A76" s="24"/>
      <c r="B76" s="24"/>
      <c r="C76" s="24"/>
      <c r="D76" s="16"/>
      <c r="E76" s="17" t="s">
        <v>112</v>
      </c>
      <c r="F76" s="27">
        <v>0</v>
      </c>
      <c r="G76" s="27">
        <v>0</v>
      </c>
    </row>
    <row r="77" spans="1:9" x14ac:dyDescent="0.25">
      <c r="A77" s="24"/>
      <c r="B77" s="24"/>
      <c r="C77" s="24"/>
      <c r="D77" s="16"/>
      <c r="E77" s="17" t="s">
        <v>113</v>
      </c>
      <c r="F77" s="27">
        <v>0</v>
      </c>
      <c r="G77" s="27">
        <v>0</v>
      </c>
    </row>
    <row r="78" spans="1:9" x14ac:dyDescent="0.25">
      <c r="A78" s="24"/>
      <c r="B78" s="24"/>
      <c r="C78" s="24"/>
      <c r="D78" s="16"/>
      <c r="E78" s="17"/>
      <c r="F78" s="27"/>
      <c r="G78" s="27"/>
    </row>
    <row r="79" spans="1:9" x14ac:dyDescent="0.25">
      <c r="A79" s="24"/>
      <c r="B79" s="24"/>
      <c r="C79" s="24"/>
      <c r="D79" s="16"/>
      <c r="E79" s="25" t="s">
        <v>114</v>
      </c>
      <c r="F79" s="26">
        <f>F63+F68+F75</f>
        <v>47298075</v>
      </c>
      <c r="G79" s="26">
        <f>G63+G68+G75</f>
        <v>42138012</v>
      </c>
    </row>
    <row r="80" spans="1:9" x14ac:dyDescent="0.25">
      <c r="A80" s="24"/>
      <c r="B80" s="24"/>
      <c r="C80" s="24"/>
      <c r="D80" s="16"/>
      <c r="E80" s="17"/>
      <c r="F80" s="27"/>
      <c r="G80" s="27"/>
      <c r="I80" s="2" t="str">
        <f>IF(G81=C62,"","NO CUADRA año anterior")</f>
        <v/>
      </c>
    </row>
    <row r="81" spans="1:9" x14ac:dyDescent="0.25">
      <c r="A81" s="24"/>
      <c r="B81" s="24"/>
      <c r="C81" s="24"/>
      <c r="D81" s="16"/>
      <c r="E81" s="25" t="s">
        <v>115</v>
      </c>
      <c r="F81" s="26">
        <f>F79+F59</f>
        <v>65974693</v>
      </c>
      <c r="G81" s="26">
        <f>G79+G59</f>
        <v>59494274</v>
      </c>
      <c r="I81" s="2" t="str">
        <f>IF(F81=B62,"","NO CUADRA año actual")</f>
        <v/>
      </c>
    </row>
    <row r="82" spans="1:9" x14ac:dyDescent="0.25">
      <c r="A82" s="32"/>
      <c r="B82" s="32"/>
      <c r="C82" s="32"/>
      <c r="D82" s="33"/>
      <c r="E82" s="34"/>
      <c r="F82" s="32"/>
      <c r="G82" s="35"/>
    </row>
  </sheetData>
  <mergeCells count="10">
    <mergeCell ref="A6:A8"/>
    <mergeCell ref="B6:B8"/>
    <mergeCell ref="D6:D8"/>
    <mergeCell ref="E6:E8"/>
    <mergeCell ref="F6:F8"/>
    <mergeCell ref="A1:G1"/>
    <mergeCell ref="A2:G2"/>
    <mergeCell ref="A3:G3"/>
    <mergeCell ref="A4:G4"/>
    <mergeCell ref="A5:G5"/>
  </mergeCells>
  <pageMargins left="1.1023622047244095" right="0.70866141732283472" top="0.47244094488188981" bottom="0.47244094488188981" header="0.31496062992125984" footer="0.31496062992125984"/>
  <pageSetup scale="66" orientation="landscape" r:id="rId1"/>
  <rowBreaks count="1" manualBreakCount="1">
    <brk id="48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43"/>
  <sheetViews>
    <sheetView tabSelected="1" zoomScale="89" zoomScaleNormal="89" workbookViewId="0">
      <selection activeCell="D22" sqref="D22"/>
    </sheetView>
  </sheetViews>
  <sheetFormatPr baseColWidth="10" defaultRowHeight="15" x14ac:dyDescent="0.25"/>
  <cols>
    <col min="1" max="1" width="19.7109375" style="2" customWidth="1"/>
    <col min="2" max="2" width="14.140625" style="2" customWidth="1"/>
    <col min="3" max="3" width="13.28515625" style="2" bestFit="1" customWidth="1"/>
    <col min="4" max="4" width="14.28515625" style="2" bestFit="1" customWidth="1"/>
    <col min="5" max="5" width="14.7109375" style="2" bestFit="1" customWidth="1"/>
    <col min="6" max="6" width="17.28515625" style="2" bestFit="1" customWidth="1"/>
    <col min="7" max="7" width="12.28515625" style="2" bestFit="1" customWidth="1"/>
    <col min="8" max="8" width="12.5703125" style="2" bestFit="1" customWidth="1"/>
    <col min="9" max="9" width="17.140625" style="2" bestFit="1" customWidth="1"/>
    <col min="10" max="16384" width="11.42578125" style="2"/>
  </cols>
  <sheetData>
    <row r="1" spans="1:9" ht="15.75" x14ac:dyDescent="0.25">
      <c r="A1" s="199" t="str">
        <f>'1SIT FINANC'!A1:G1</f>
        <v>CUENTA PÚBLICA 2021</v>
      </c>
      <c r="B1" s="199"/>
      <c r="C1" s="199"/>
      <c r="D1" s="199"/>
      <c r="E1" s="199"/>
      <c r="F1" s="199"/>
      <c r="G1" s="199"/>
      <c r="H1" s="199"/>
      <c r="I1" s="199"/>
    </row>
    <row r="2" spans="1:9" x14ac:dyDescent="0.25">
      <c r="A2" s="243" t="str">
        <f>'1SIT FINANC'!A2:G2</f>
        <v>INSTITUTO TECNOLÓGICO SUPERIOR DE PEROTE</v>
      </c>
      <c r="B2" s="244"/>
      <c r="C2" s="244"/>
      <c r="D2" s="244"/>
      <c r="E2" s="244"/>
      <c r="F2" s="244"/>
      <c r="G2" s="244"/>
      <c r="H2" s="244"/>
      <c r="I2" s="245"/>
    </row>
    <row r="3" spans="1:9" x14ac:dyDescent="0.25">
      <c r="A3" s="243" t="s">
        <v>116</v>
      </c>
      <c r="B3" s="244"/>
      <c r="C3" s="244"/>
      <c r="D3" s="244"/>
      <c r="E3" s="244"/>
      <c r="F3" s="244"/>
      <c r="G3" s="244"/>
      <c r="H3" s="244"/>
      <c r="I3" s="245"/>
    </row>
    <row r="4" spans="1:9" x14ac:dyDescent="0.25">
      <c r="A4" s="243" t="s">
        <v>619</v>
      </c>
      <c r="B4" s="244"/>
      <c r="C4" s="244"/>
      <c r="D4" s="244"/>
      <c r="E4" s="244"/>
      <c r="F4" s="244"/>
      <c r="G4" s="244"/>
      <c r="H4" s="244"/>
      <c r="I4" s="245"/>
    </row>
    <row r="5" spans="1:9" x14ac:dyDescent="0.25">
      <c r="A5" s="243" t="s">
        <v>1</v>
      </c>
      <c r="B5" s="244"/>
      <c r="C5" s="244"/>
      <c r="D5" s="244"/>
      <c r="E5" s="244"/>
      <c r="F5" s="244"/>
      <c r="G5" s="244"/>
      <c r="H5" s="244"/>
      <c r="I5" s="245"/>
    </row>
    <row r="6" spans="1:9" x14ac:dyDescent="0.25">
      <c r="A6" s="200" t="s">
        <v>117</v>
      </c>
      <c r="B6" s="202"/>
      <c r="C6" s="127" t="s">
        <v>119</v>
      </c>
      <c r="D6" s="127" t="s">
        <v>122</v>
      </c>
      <c r="E6" s="127" t="s">
        <v>124</v>
      </c>
      <c r="F6" s="127" t="s">
        <v>126</v>
      </c>
      <c r="G6" s="127" t="s">
        <v>129</v>
      </c>
      <c r="H6" s="127" t="s">
        <v>133</v>
      </c>
      <c r="I6" s="127" t="s">
        <v>133</v>
      </c>
    </row>
    <row r="7" spans="1:9" x14ac:dyDescent="0.25">
      <c r="A7" s="203" t="s">
        <v>118</v>
      </c>
      <c r="B7" s="205"/>
      <c r="C7" s="128" t="s">
        <v>120</v>
      </c>
      <c r="D7" s="128" t="s">
        <v>123</v>
      </c>
      <c r="E7" s="128" t="s">
        <v>125</v>
      </c>
      <c r="F7" s="128" t="s">
        <v>127</v>
      </c>
      <c r="G7" s="128" t="s">
        <v>130</v>
      </c>
      <c r="H7" s="128" t="s">
        <v>134</v>
      </c>
      <c r="I7" s="128" t="s">
        <v>136</v>
      </c>
    </row>
    <row r="8" spans="1:9" x14ac:dyDescent="0.25">
      <c r="A8" s="246"/>
      <c r="B8" s="247"/>
      <c r="C8" s="128" t="s">
        <v>4</v>
      </c>
      <c r="D8" s="129"/>
      <c r="E8" s="129"/>
      <c r="F8" s="128" t="s">
        <v>128</v>
      </c>
      <c r="G8" s="128" t="s">
        <v>131</v>
      </c>
      <c r="H8" s="128" t="s">
        <v>135</v>
      </c>
      <c r="I8" s="128" t="s">
        <v>137</v>
      </c>
    </row>
    <row r="9" spans="1:9" x14ac:dyDescent="0.25">
      <c r="A9" s="246"/>
      <c r="B9" s="247"/>
      <c r="C9" s="128" t="s">
        <v>121</v>
      </c>
      <c r="D9" s="129"/>
      <c r="E9" s="129"/>
      <c r="F9" s="129"/>
      <c r="G9" s="128" t="s">
        <v>132</v>
      </c>
      <c r="H9" s="129"/>
      <c r="I9" s="128" t="s">
        <v>138</v>
      </c>
    </row>
    <row r="10" spans="1:9" x14ac:dyDescent="0.25">
      <c r="A10" s="248"/>
      <c r="B10" s="249"/>
      <c r="C10" s="130"/>
      <c r="D10" s="130"/>
      <c r="E10" s="130"/>
      <c r="F10" s="130"/>
      <c r="G10" s="130"/>
      <c r="H10" s="130"/>
      <c r="I10" s="131" t="s">
        <v>139</v>
      </c>
    </row>
    <row r="11" spans="1:9" x14ac:dyDescent="0.25">
      <c r="A11" s="250"/>
      <c r="B11" s="251"/>
      <c r="C11" s="4"/>
      <c r="D11" s="4"/>
      <c r="E11" s="4"/>
      <c r="F11" s="4"/>
      <c r="G11" s="4"/>
      <c r="H11" s="4"/>
      <c r="I11" s="4"/>
    </row>
    <row r="12" spans="1:9" s="11" customFormat="1" ht="12.75" x14ac:dyDescent="0.2">
      <c r="A12" s="237" t="s">
        <v>140</v>
      </c>
      <c r="B12" s="238"/>
      <c r="C12" s="24"/>
      <c r="D12" s="24"/>
      <c r="E12" s="24"/>
      <c r="F12" s="24"/>
      <c r="G12" s="24"/>
      <c r="H12" s="24"/>
      <c r="I12" s="24"/>
    </row>
    <row r="13" spans="1:9" s="11" customFormat="1" ht="12.75" x14ac:dyDescent="0.2">
      <c r="A13" s="237" t="s">
        <v>141</v>
      </c>
      <c r="B13" s="238"/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</row>
    <row r="14" spans="1:9" s="11" customFormat="1" ht="12.75" x14ac:dyDescent="0.2">
      <c r="A14" s="225" t="s">
        <v>142</v>
      </c>
      <c r="B14" s="226"/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</row>
    <row r="15" spans="1:9" s="11" customFormat="1" ht="12.75" x14ac:dyDescent="0.2">
      <c r="A15" s="225" t="s">
        <v>143</v>
      </c>
      <c r="B15" s="226"/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</row>
    <row r="16" spans="1:9" s="11" customFormat="1" ht="12.75" x14ac:dyDescent="0.2">
      <c r="A16" s="225" t="s">
        <v>144</v>
      </c>
      <c r="B16" s="226"/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</row>
    <row r="17" spans="1:11" s="11" customFormat="1" ht="12.75" x14ac:dyDescent="0.2">
      <c r="A17" s="237" t="s">
        <v>145</v>
      </c>
      <c r="B17" s="238"/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</row>
    <row r="18" spans="1:11" s="11" customFormat="1" ht="12.75" x14ac:dyDescent="0.2">
      <c r="A18" s="225" t="s">
        <v>146</v>
      </c>
      <c r="B18" s="226"/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</row>
    <row r="19" spans="1:11" s="11" customFormat="1" ht="12.75" x14ac:dyDescent="0.2">
      <c r="A19" s="225" t="s">
        <v>147</v>
      </c>
      <c r="B19" s="226"/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</row>
    <row r="20" spans="1:11" s="11" customFormat="1" ht="12.75" x14ac:dyDescent="0.2">
      <c r="A20" s="225" t="s">
        <v>148</v>
      </c>
      <c r="B20" s="226"/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</row>
    <row r="21" spans="1:11" s="11" customFormat="1" ht="12.75" x14ac:dyDescent="0.2">
      <c r="A21" s="237" t="s">
        <v>149</v>
      </c>
      <c r="B21" s="238"/>
      <c r="C21" s="41">
        <f>'1SIT FINANC'!G59</f>
        <v>17356262</v>
      </c>
      <c r="D21" s="42">
        <v>77887627</v>
      </c>
      <c r="E21" s="42">
        <v>76567271</v>
      </c>
      <c r="F21" s="42">
        <v>0</v>
      </c>
      <c r="G21" s="41">
        <f>C21+D21-E21+F21</f>
        <v>18676618</v>
      </c>
      <c r="H21" s="42">
        <v>0</v>
      </c>
      <c r="I21" s="42">
        <v>0</v>
      </c>
    </row>
    <row r="22" spans="1:11" s="11" customFormat="1" ht="12.75" x14ac:dyDescent="0.2">
      <c r="A22" s="16"/>
      <c r="B22" s="17"/>
      <c r="C22" s="43"/>
      <c r="D22" s="43"/>
      <c r="E22" s="43"/>
      <c r="F22" s="43"/>
      <c r="G22" s="43"/>
      <c r="H22" s="43"/>
      <c r="I22" s="43"/>
    </row>
    <row r="23" spans="1:11" s="11" customFormat="1" ht="12.75" x14ac:dyDescent="0.2">
      <c r="A23" s="237" t="s">
        <v>150</v>
      </c>
      <c r="B23" s="238"/>
      <c r="C23" s="41">
        <f>C21</f>
        <v>17356262</v>
      </c>
      <c r="D23" s="41">
        <f>D21</f>
        <v>77887627</v>
      </c>
      <c r="E23" s="41">
        <f t="shared" ref="E23:I23" si="0">E21</f>
        <v>76567271</v>
      </c>
      <c r="F23" s="41">
        <f t="shared" si="0"/>
        <v>0</v>
      </c>
      <c r="G23" s="41">
        <f t="shared" si="0"/>
        <v>18676618</v>
      </c>
      <c r="H23" s="41">
        <f t="shared" si="0"/>
        <v>0</v>
      </c>
      <c r="I23" s="41">
        <f t="shared" si="0"/>
        <v>0</v>
      </c>
      <c r="K23" s="11" t="str">
        <f>IF(G23='1SIT FINANC'!F59,"","NO COINCIDE VS PASIVO SIT FINANC")</f>
        <v/>
      </c>
    </row>
    <row r="24" spans="1:11" s="11" customFormat="1" ht="12.75" x14ac:dyDescent="0.2">
      <c r="A24" s="241"/>
      <c r="B24" s="242"/>
      <c r="C24" s="24"/>
      <c r="D24" s="24"/>
      <c r="E24" s="24"/>
      <c r="F24" s="24"/>
      <c r="G24" s="24"/>
      <c r="H24" s="24"/>
      <c r="I24" s="24"/>
    </row>
    <row r="25" spans="1:11" s="11" customFormat="1" ht="12.75" x14ac:dyDescent="0.2">
      <c r="A25" s="237" t="s">
        <v>437</v>
      </c>
      <c r="B25" s="238"/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</row>
    <row r="26" spans="1:11" s="11" customFormat="1" ht="12.75" x14ac:dyDescent="0.2">
      <c r="A26" s="225" t="s">
        <v>151</v>
      </c>
      <c r="B26" s="226"/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</row>
    <row r="27" spans="1:11" s="11" customFormat="1" ht="12.75" x14ac:dyDescent="0.2">
      <c r="A27" s="225" t="s">
        <v>152</v>
      </c>
      <c r="B27" s="226"/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</row>
    <row r="28" spans="1:11" s="11" customFormat="1" ht="12.75" x14ac:dyDescent="0.2">
      <c r="A28" s="225" t="s">
        <v>153</v>
      </c>
      <c r="B28" s="226"/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</row>
    <row r="29" spans="1:11" s="11" customFormat="1" ht="12.75" x14ac:dyDescent="0.2">
      <c r="A29" s="241"/>
      <c r="B29" s="242"/>
      <c r="C29" s="40"/>
      <c r="D29" s="40"/>
      <c r="E29" s="40"/>
      <c r="F29" s="40"/>
      <c r="G29" s="40"/>
      <c r="H29" s="40"/>
      <c r="I29" s="40"/>
    </row>
    <row r="30" spans="1:11" s="11" customFormat="1" ht="12.75" x14ac:dyDescent="0.2">
      <c r="A30" s="237" t="s">
        <v>154</v>
      </c>
      <c r="B30" s="238"/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</row>
    <row r="31" spans="1:11" s="11" customFormat="1" ht="12.75" x14ac:dyDescent="0.2">
      <c r="A31" s="225" t="s">
        <v>155</v>
      </c>
      <c r="B31" s="226"/>
      <c r="C31" s="40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</row>
    <row r="32" spans="1:11" s="11" customFormat="1" ht="12.75" x14ac:dyDescent="0.2">
      <c r="A32" s="225" t="s">
        <v>156</v>
      </c>
      <c r="B32" s="226"/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</row>
    <row r="33" spans="1:9" s="11" customFormat="1" ht="12.75" x14ac:dyDescent="0.2">
      <c r="A33" s="225" t="s">
        <v>157</v>
      </c>
      <c r="B33" s="226"/>
      <c r="C33" s="40">
        <v>0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</row>
    <row r="34" spans="1:9" s="11" customFormat="1" ht="12.75" x14ac:dyDescent="0.2">
      <c r="A34" s="235"/>
      <c r="B34" s="236"/>
      <c r="C34" s="32"/>
      <c r="D34" s="32"/>
      <c r="E34" s="32"/>
      <c r="F34" s="32"/>
      <c r="G34" s="32"/>
      <c r="H34" s="32"/>
      <c r="I34" s="32"/>
    </row>
    <row r="36" spans="1:9" x14ac:dyDescent="0.25">
      <c r="A36" s="227" t="s">
        <v>158</v>
      </c>
      <c r="B36" s="228"/>
      <c r="C36" s="132" t="s">
        <v>159</v>
      </c>
      <c r="D36" s="127" t="s">
        <v>161</v>
      </c>
      <c r="E36" s="127" t="s">
        <v>164</v>
      </c>
      <c r="F36" s="127" t="s">
        <v>136</v>
      </c>
      <c r="G36" s="127" t="s">
        <v>168</v>
      </c>
    </row>
    <row r="37" spans="1:9" x14ac:dyDescent="0.25">
      <c r="A37" s="229"/>
      <c r="B37" s="230"/>
      <c r="C37" s="133" t="s">
        <v>160</v>
      </c>
      <c r="D37" s="128" t="s">
        <v>162</v>
      </c>
      <c r="E37" s="128" t="s">
        <v>165</v>
      </c>
      <c r="F37" s="128" t="s">
        <v>166</v>
      </c>
      <c r="G37" s="128" t="s">
        <v>169</v>
      </c>
    </row>
    <row r="38" spans="1:9" x14ac:dyDescent="0.25">
      <c r="A38" s="231"/>
      <c r="B38" s="232"/>
      <c r="C38" s="134"/>
      <c r="D38" s="131" t="s">
        <v>163</v>
      </c>
      <c r="E38" s="130"/>
      <c r="F38" s="131" t="s">
        <v>167</v>
      </c>
      <c r="G38" s="130"/>
    </row>
    <row r="39" spans="1:9" s="11" customFormat="1" ht="12.75" x14ac:dyDescent="0.2">
      <c r="A39" s="233" t="s">
        <v>170</v>
      </c>
      <c r="B39" s="234"/>
      <c r="C39" s="44"/>
      <c r="D39" s="20"/>
      <c r="E39" s="20"/>
      <c r="F39" s="20"/>
      <c r="G39" s="20"/>
    </row>
    <row r="40" spans="1:9" s="11" customFormat="1" ht="12.75" x14ac:dyDescent="0.2">
      <c r="A40" s="239" t="s">
        <v>171</v>
      </c>
      <c r="B40" s="240"/>
      <c r="C40" s="45">
        <f>SUM(C41:C43)</f>
        <v>0</v>
      </c>
      <c r="D40" s="45">
        <f t="shared" ref="D40:G40" si="1">SUM(D41:D43)</f>
        <v>0</v>
      </c>
      <c r="E40" s="45">
        <f t="shared" si="1"/>
        <v>0</v>
      </c>
      <c r="F40" s="45">
        <f t="shared" si="1"/>
        <v>0</v>
      </c>
      <c r="G40" s="45">
        <f t="shared" si="1"/>
        <v>0</v>
      </c>
    </row>
    <row r="41" spans="1:9" s="11" customFormat="1" ht="12.75" x14ac:dyDescent="0.2">
      <c r="A41" s="221" t="s">
        <v>172</v>
      </c>
      <c r="B41" s="222"/>
      <c r="C41" s="46">
        <f t="shared" ref="C41:C43" si="2">SUM(C42:C44)</f>
        <v>0</v>
      </c>
      <c r="D41" s="46">
        <f t="shared" ref="D41:D43" si="3">SUM(D42:D44)</f>
        <v>0</v>
      </c>
      <c r="E41" s="46">
        <f t="shared" ref="E41:E43" si="4">SUM(E42:E44)</f>
        <v>0</v>
      </c>
      <c r="F41" s="46">
        <f t="shared" ref="F41:F43" si="5">SUM(F42:F44)</f>
        <v>0</v>
      </c>
      <c r="G41" s="46">
        <f t="shared" ref="G41:G43" si="6">SUM(G42:G44)</f>
        <v>0</v>
      </c>
    </row>
    <row r="42" spans="1:9" s="11" customFormat="1" ht="12.75" x14ac:dyDescent="0.2">
      <c r="A42" s="221" t="s">
        <v>173</v>
      </c>
      <c r="B42" s="222"/>
      <c r="C42" s="46">
        <f t="shared" si="2"/>
        <v>0</v>
      </c>
      <c r="D42" s="46">
        <f t="shared" si="3"/>
        <v>0</v>
      </c>
      <c r="E42" s="46">
        <f t="shared" si="4"/>
        <v>0</v>
      </c>
      <c r="F42" s="46">
        <f t="shared" si="5"/>
        <v>0</v>
      </c>
      <c r="G42" s="46">
        <f t="shared" si="6"/>
        <v>0</v>
      </c>
    </row>
    <row r="43" spans="1:9" s="11" customFormat="1" ht="12.75" x14ac:dyDescent="0.2">
      <c r="A43" s="223" t="s">
        <v>174</v>
      </c>
      <c r="B43" s="224"/>
      <c r="C43" s="47">
        <f t="shared" si="2"/>
        <v>0</v>
      </c>
      <c r="D43" s="48">
        <f t="shared" si="3"/>
        <v>0</v>
      </c>
      <c r="E43" s="48">
        <f t="shared" si="4"/>
        <v>0</v>
      </c>
      <c r="F43" s="48">
        <f t="shared" si="5"/>
        <v>0</v>
      </c>
      <c r="G43" s="48">
        <f t="shared" si="6"/>
        <v>0</v>
      </c>
    </row>
  </sheetData>
  <mergeCells count="39">
    <mergeCell ref="A13:B13"/>
    <mergeCell ref="A7:B7"/>
    <mergeCell ref="A2:I2"/>
    <mergeCell ref="A3:I3"/>
    <mergeCell ref="A4:I4"/>
    <mergeCell ref="A5:I5"/>
    <mergeCell ref="A6:B6"/>
    <mergeCell ref="A8:B8"/>
    <mergeCell ref="A9:B9"/>
    <mergeCell ref="A10:B10"/>
    <mergeCell ref="A11:B11"/>
    <mergeCell ref="A12:B12"/>
    <mergeCell ref="A23:B23"/>
    <mergeCell ref="A40:B40"/>
    <mergeCell ref="A27:B27"/>
    <mergeCell ref="A28:B28"/>
    <mergeCell ref="A29:B29"/>
    <mergeCell ref="A30:B30"/>
    <mergeCell ref="A31:B31"/>
    <mergeCell ref="A32:B32"/>
    <mergeCell ref="A24:B24"/>
    <mergeCell ref="A25:B25"/>
    <mergeCell ref="A26:B26"/>
    <mergeCell ref="A1:I1"/>
    <mergeCell ref="A41:B41"/>
    <mergeCell ref="A42:B42"/>
    <mergeCell ref="A43:B43"/>
    <mergeCell ref="A14:B14"/>
    <mergeCell ref="A15:B15"/>
    <mergeCell ref="A16:B16"/>
    <mergeCell ref="A18:B18"/>
    <mergeCell ref="A19:B19"/>
    <mergeCell ref="A20:B20"/>
    <mergeCell ref="A36:B38"/>
    <mergeCell ref="A39:B39"/>
    <mergeCell ref="A33:B33"/>
    <mergeCell ref="A34:B34"/>
    <mergeCell ref="A17:B17"/>
    <mergeCell ref="A21:B21"/>
  </mergeCells>
  <pageMargins left="1.54" right="0.70866141732283472" top="0.42" bottom="0.4" header="0.31496062992125984" footer="0.31496062992125984"/>
  <pageSetup scale="74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29"/>
  <sheetViews>
    <sheetView zoomScale="75" zoomScaleNormal="75" workbookViewId="0">
      <selection activeCell="C11" sqref="C11"/>
    </sheetView>
  </sheetViews>
  <sheetFormatPr baseColWidth="10" defaultRowHeight="15" x14ac:dyDescent="0.25"/>
  <cols>
    <col min="1" max="1" width="31.85546875" style="2" bestFit="1" customWidth="1"/>
    <col min="2" max="2" width="11.7109375" style="2" bestFit="1" customWidth="1"/>
    <col min="3" max="3" width="13.140625" style="2" bestFit="1" customWidth="1"/>
    <col min="4" max="4" width="12.140625" style="2" bestFit="1" customWidth="1"/>
    <col min="5" max="5" width="11.7109375" style="2" bestFit="1" customWidth="1"/>
    <col min="6" max="6" width="11" style="2" bestFit="1" customWidth="1"/>
    <col min="7" max="7" width="16.7109375" style="2" bestFit="1" customWidth="1"/>
    <col min="8" max="8" width="17.85546875" style="2" bestFit="1" customWidth="1"/>
    <col min="9" max="9" width="18.7109375" style="2" bestFit="1" customWidth="1"/>
    <col min="10" max="10" width="14" style="2" bestFit="1" customWidth="1"/>
    <col min="11" max="11" width="15.5703125" style="2" bestFit="1" customWidth="1"/>
    <col min="12" max="16384" width="11.42578125" style="2"/>
  </cols>
  <sheetData>
    <row r="1" spans="1:11" ht="15.75" x14ac:dyDescent="0.25">
      <c r="A1" s="199" t="str">
        <f>'2 DEUDA'!A1:I1</f>
        <v>CUENTA PÚBLICA 2021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</row>
    <row r="2" spans="1:11" x14ac:dyDescent="0.25">
      <c r="A2" s="243" t="str">
        <f>'2 DEUDA'!A2:I2</f>
        <v>INSTITUTO TECNOLÓGICO SUPERIOR DE PEROTE</v>
      </c>
      <c r="B2" s="244"/>
      <c r="C2" s="244"/>
      <c r="D2" s="244"/>
      <c r="E2" s="244"/>
      <c r="F2" s="244"/>
      <c r="G2" s="244"/>
      <c r="H2" s="244"/>
      <c r="I2" s="244"/>
      <c r="J2" s="244"/>
      <c r="K2" s="245"/>
    </row>
    <row r="3" spans="1:11" x14ac:dyDescent="0.25">
      <c r="A3" s="243" t="s">
        <v>175</v>
      </c>
      <c r="B3" s="244"/>
      <c r="C3" s="244"/>
      <c r="D3" s="244"/>
      <c r="E3" s="244"/>
      <c r="F3" s="244"/>
      <c r="G3" s="244"/>
      <c r="H3" s="244"/>
      <c r="I3" s="244"/>
      <c r="J3" s="244"/>
      <c r="K3" s="245"/>
    </row>
    <row r="4" spans="1:11" x14ac:dyDescent="0.25">
      <c r="A4" s="243" t="str">
        <f>'2 DEUDA'!A4:I4</f>
        <v>Del 1 de Enero al 31 de Diciembre de 2021</v>
      </c>
      <c r="B4" s="244"/>
      <c r="C4" s="244"/>
      <c r="D4" s="244"/>
      <c r="E4" s="244"/>
      <c r="F4" s="244"/>
      <c r="G4" s="244"/>
      <c r="H4" s="244"/>
      <c r="I4" s="244"/>
      <c r="J4" s="244"/>
      <c r="K4" s="245"/>
    </row>
    <row r="5" spans="1:11" x14ac:dyDescent="0.25">
      <c r="A5" s="243" t="s">
        <v>1</v>
      </c>
      <c r="B5" s="244"/>
      <c r="C5" s="244"/>
      <c r="D5" s="244"/>
      <c r="E5" s="244"/>
      <c r="F5" s="244"/>
      <c r="G5" s="244"/>
      <c r="H5" s="244"/>
      <c r="I5" s="244"/>
      <c r="J5" s="244"/>
      <c r="K5" s="245"/>
    </row>
    <row r="6" spans="1:11" x14ac:dyDescent="0.25">
      <c r="A6" s="127" t="s">
        <v>176</v>
      </c>
      <c r="B6" s="127" t="s">
        <v>178</v>
      </c>
      <c r="C6" s="127" t="s">
        <v>180</v>
      </c>
      <c r="D6" s="127" t="s">
        <v>180</v>
      </c>
      <c r="E6" s="127" t="s">
        <v>186</v>
      </c>
      <c r="F6" s="127" t="s">
        <v>161</v>
      </c>
      <c r="G6" s="127" t="s">
        <v>190</v>
      </c>
      <c r="H6" s="127" t="s">
        <v>190</v>
      </c>
      <c r="I6" s="127" t="s">
        <v>198</v>
      </c>
      <c r="J6" s="127" t="s">
        <v>201</v>
      </c>
      <c r="K6" s="127" t="s">
        <v>206</v>
      </c>
    </row>
    <row r="7" spans="1:11" x14ac:dyDescent="0.25">
      <c r="A7" s="128" t="s">
        <v>177</v>
      </c>
      <c r="B7" s="128" t="s">
        <v>179</v>
      </c>
      <c r="C7" s="128" t="s">
        <v>181</v>
      </c>
      <c r="D7" s="128" t="s">
        <v>184</v>
      </c>
      <c r="E7" s="128" t="s">
        <v>187</v>
      </c>
      <c r="F7" s="128" t="s">
        <v>189</v>
      </c>
      <c r="G7" s="128" t="s">
        <v>191</v>
      </c>
      <c r="H7" s="128" t="s">
        <v>191</v>
      </c>
      <c r="I7" s="128" t="s">
        <v>199</v>
      </c>
      <c r="J7" s="128" t="s">
        <v>202</v>
      </c>
      <c r="K7" s="128" t="s">
        <v>207</v>
      </c>
    </row>
    <row r="8" spans="1:11" x14ac:dyDescent="0.25">
      <c r="A8" s="129"/>
      <c r="B8" s="129"/>
      <c r="C8" s="128" t="s">
        <v>182</v>
      </c>
      <c r="D8" s="128" t="s">
        <v>185</v>
      </c>
      <c r="E8" s="128" t="s">
        <v>188</v>
      </c>
      <c r="F8" s="129"/>
      <c r="G8" s="128" t="s">
        <v>192</v>
      </c>
      <c r="H8" s="128" t="s">
        <v>192</v>
      </c>
      <c r="I8" s="128" t="s">
        <v>200</v>
      </c>
      <c r="J8" s="128" t="s">
        <v>203</v>
      </c>
      <c r="K8" s="128" t="s">
        <v>208</v>
      </c>
    </row>
    <row r="9" spans="1:11" x14ac:dyDescent="0.25">
      <c r="A9" s="129"/>
      <c r="B9" s="129"/>
      <c r="C9" s="128" t="s">
        <v>183</v>
      </c>
      <c r="D9" s="129"/>
      <c r="E9" s="129"/>
      <c r="F9" s="129"/>
      <c r="G9" s="128" t="s">
        <v>193</v>
      </c>
      <c r="H9" s="128" t="s">
        <v>193</v>
      </c>
      <c r="I9" s="129"/>
      <c r="J9" s="128" t="s">
        <v>204</v>
      </c>
      <c r="K9" s="128" t="s">
        <v>209</v>
      </c>
    </row>
    <row r="10" spans="1:11" x14ac:dyDescent="0.25">
      <c r="A10" s="129"/>
      <c r="B10" s="129"/>
      <c r="C10" s="129"/>
      <c r="D10" s="129"/>
      <c r="E10" s="129"/>
      <c r="F10" s="129"/>
      <c r="G10" s="128" t="s">
        <v>194</v>
      </c>
      <c r="H10" s="128" t="s">
        <v>195</v>
      </c>
      <c r="I10" s="129"/>
      <c r="J10" s="128" t="s">
        <v>205</v>
      </c>
      <c r="K10" s="128" t="s">
        <v>210</v>
      </c>
    </row>
    <row r="11" spans="1:11" x14ac:dyDescent="0.25">
      <c r="A11" s="129"/>
      <c r="B11" s="129"/>
      <c r="C11" s="129"/>
      <c r="D11" s="129"/>
      <c r="E11" s="129"/>
      <c r="F11" s="129"/>
      <c r="G11" s="129"/>
      <c r="H11" s="128" t="s">
        <v>196</v>
      </c>
      <c r="I11" s="129"/>
      <c r="J11" s="129"/>
      <c r="K11" s="129"/>
    </row>
    <row r="12" spans="1:11" x14ac:dyDescent="0.25">
      <c r="A12" s="130"/>
      <c r="B12" s="130"/>
      <c r="C12" s="130"/>
      <c r="D12" s="130"/>
      <c r="E12" s="130"/>
      <c r="F12" s="130"/>
      <c r="G12" s="130"/>
      <c r="H12" s="131" t="s">
        <v>197</v>
      </c>
      <c r="I12" s="130"/>
      <c r="J12" s="130"/>
      <c r="K12" s="130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11" customFormat="1" ht="12.75" x14ac:dyDescent="0.2">
      <c r="A14" s="49" t="s">
        <v>211</v>
      </c>
      <c r="B14" s="253"/>
      <c r="C14" s="253"/>
      <c r="D14" s="253"/>
      <c r="E14" s="252">
        <f>SUM(E16:E19)</f>
        <v>0</v>
      </c>
      <c r="F14" s="252"/>
      <c r="G14" s="252">
        <f t="shared" ref="G14:K14" si="0">SUM(G16:G19)</f>
        <v>0</v>
      </c>
      <c r="H14" s="252">
        <f t="shared" si="0"/>
        <v>0</v>
      </c>
      <c r="I14" s="252">
        <f t="shared" si="0"/>
        <v>0</v>
      </c>
      <c r="J14" s="252">
        <f t="shared" si="0"/>
        <v>0</v>
      </c>
      <c r="K14" s="252">
        <f t="shared" si="0"/>
        <v>0</v>
      </c>
    </row>
    <row r="15" spans="1:11" s="11" customFormat="1" ht="12.75" x14ac:dyDescent="0.2">
      <c r="A15" s="49" t="s">
        <v>212</v>
      </c>
      <c r="B15" s="253"/>
      <c r="C15" s="253"/>
      <c r="D15" s="253"/>
      <c r="E15" s="252"/>
      <c r="F15" s="252"/>
      <c r="G15" s="252"/>
      <c r="H15" s="252"/>
      <c r="I15" s="252"/>
      <c r="J15" s="252"/>
      <c r="K15" s="252"/>
    </row>
    <row r="16" spans="1:11" s="11" customFormat="1" ht="12.75" x14ac:dyDescent="0.2">
      <c r="A16" s="10" t="s">
        <v>213</v>
      </c>
      <c r="B16" s="24"/>
      <c r="C16" s="24"/>
      <c r="D16" s="24"/>
      <c r="E16" s="43">
        <v>0</v>
      </c>
      <c r="F16" s="43"/>
      <c r="G16" s="43">
        <v>0</v>
      </c>
      <c r="H16" s="43">
        <v>0</v>
      </c>
      <c r="I16" s="43">
        <v>0</v>
      </c>
      <c r="J16" s="43">
        <v>0</v>
      </c>
      <c r="K16" s="43">
        <v>0</v>
      </c>
    </row>
    <row r="17" spans="1:11" s="11" customFormat="1" ht="12.75" x14ac:dyDescent="0.2">
      <c r="A17" s="10" t="s">
        <v>214</v>
      </c>
      <c r="B17" s="24"/>
      <c r="C17" s="24"/>
      <c r="D17" s="24"/>
      <c r="E17" s="43">
        <v>0</v>
      </c>
      <c r="F17" s="43"/>
      <c r="G17" s="43">
        <v>0</v>
      </c>
      <c r="H17" s="43">
        <v>0</v>
      </c>
      <c r="I17" s="43">
        <v>0</v>
      </c>
      <c r="J17" s="43">
        <v>0</v>
      </c>
      <c r="K17" s="43">
        <v>0</v>
      </c>
    </row>
    <row r="18" spans="1:11" s="11" customFormat="1" ht="12.75" x14ac:dyDescent="0.2">
      <c r="A18" s="10" t="s">
        <v>215</v>
      </c>
      <c r="B18" s="24"/>
      <c r="C18" s="24"/>
      <c r="D18" s="24"/>
      <c r="E18" s="43">
        <v>0</v>
      </c>
      <c r="F18" s="43"/>
      <c r="G18" s="43">
        <v>0</v>
      </c>
      <c r="H18" s="43">
        <v>0</v>
      </c>
      <c r="I18" s="43">
        <v>0</v>
      </c>
      <c r="J18" s="43">
        <v>0</v>
      </c>
      <c r="K18" s="43">
        <v>0</v>
      </c>
    </row>
    <row r="19" spans="1:11" s="11" customFormat="1" ht="12.75" x14ac:dyDescent="0.2">
      <c r="A19" s="10" t="s">
        <v>216</v>
      </c>
      <c r="B19" s="24"/>
      <c r="C19" s="24"/>
      <c r="D19" s="24"/>
      <c r="E19" s="43">
        <v>0</v>
      </c>
      <c r="F19" s="43"/>
      <c r="G19" s="43">
        <v>0</v>
      </c>
      <c r="H19" s="43">
        <v>0</v>
      </c>
      <c r="I19" s="43">
        <v>0</v>
      </c>
      <c r="J19" s="43">
        <v>0</v>
      </c>
      <c r="K19" s="43">
        <v>0</v>
      </c>
    </row>
    <row r="20" spans="1:11" s="11" customFormat="1" ht="12.75" x14ac:dyDescent="0.2">
      <c r="A20" s="50"/>
      <c r="B20" s="24"/>
      <c r="C20" s="24"/>
      <c r="D20" s="24"/>
      <c r="E20" s="51"/>
      <c r="F20" s="51"/>
      <c r="G20" s="51"/>
      <c r="H20" s="51"/>
      <c r="I20" s="51"/>
      <c r="J20" s="51"/>
      <c r="K20" s="51"/>
    </row>
    <row r="21" spans="1:11" s="11" customFormat="1" ht="12.75" x14ac:dyDescent="0.2">
      <c r="A21" s="49" t="s">
        <v>217</v>
      </c>
      <c r="B21" s="24"/>
      <c r="C21" s="24"/>
      <c r="D21" s="24"/>
      <c r="E21" s="41">
        <f>SUM(E22:E25)</f>
        <v>0</v>
      </c>
      <c r="F21" s="41"/>
      <c r="G21" s="41">
        <f t="shared" ref="G21:K21" si="1">SUM(G22:G25)</f>
        <v>0</v>
      </c>
      <c r="H21" s="41">
        <f t="shared" si="1"/>
        <v>0</v>
      </c>
      <c r="I21" s="41">
        <f t="shared" si="1"/>
        <v>0</v>
      </c>
      <c r="J21" s="41">
        <f t="shared" si="1"/>
        <v>0</v>
      </c>
      <c r="K21" s="41">
        <f t="shared" si="1"/>
        <v>0</v>
      </c>
    </row>
    <row r="22" spans="1:11" s="11" customFormat="1" ht="12.75" x14ac:dyDescent="0.2">
      <c r="A22" s="10" t="s">
        <v>218</v>
      </c>
      <c r="B22" s="24"/>
      <c r="C22" s="24"/>
      <c r="D22" s="24"/>
      <c r="E22" s="43">
        <v>0</v>
      </c>
      <c r="F22" s="43"/>
      <c r="G22" s="43">
        <v>0</v>
      </c>
      <c r="H22" s="43">
        <v>0</v>
      </c>
      <c r="I22" s="43">
        <v>0</v>
      </c>
      <c r="J22" s="43">
        <v>0</v>
      </c>
      <c r="K22" s="43">
        <v>0</v>
      </c>
    </row>
    <row r="23" spans="1:11" s="11" customFormat="1" ht="12.75" x14ac:dyDescent="0.2">
      <c r="A23" s="10" t="s">
        <v>219</v>
      </c>
      <c r="B23" s="24"/>
      <c r="C23" s="24"/>
      <c r="D23" s="24"/>
      <c r="E23" s="43">
        <v>0</v>
      </c>
      <c r="F23" s="43"/>
      <c r="G23" s="43">
        <v>0</v>
      </c>
      <c r="H23" s="43">
        <v>0</v>
      </c>
      <c r="I23" s="43">
        <v>0</v>
      </c>
      <c r="J23" s="43">
        <v>0</v>
      </c>
      <c r="K23" s="43">
        <v>0</v>
      </c>
    </row>
    <row r="24" spans="1:11" s="11" customFormat="1" ht="12.75" x14ac:dyDescent="0.2">
      <c r="A24" s="10" t="s">
        <v>220</v>
      </c>
      <c r="B24" s="24"/>
      <c r="C24" s="24"/>
      <c r="D24" s="24"/>
      <c r="E24" s="43">
        <v>0</v>
      </c>
      <c r="F24" s="43"/>
      <c r="G24" s="43">
        <v>0</v>
      </c>
      <c r="H24" s="43">
        <v>0</v>
      </c>
      <c r="I24" s="43">
        <v>0</v>
      </c>
      <c r="J24" s="43">
        <v>0</v>
      </c>
      <c r="K24" s="43">
        <v>0</v>
      </c>
    </row>
    <row r="25" spans="1:11" s="11" customFormat="1" ht="12.75" x14ac:dyDescent="0.2">
      <c r="A25" s="10" t="s">
        <v>221</v>
      </c>
      <c r="B25" s="24"/>
      <c r="C25" s="24"/>
      <c r="D25" s="24"/>
      <c r="E25" s="43">
        <v>0</v>
      </c>
      <c r="F25" s="43"/>
      <c r="G25" s="43">
        <v>0</v>
      </c>
      <c r="H25" s="43">
        <v>0</v>
      </c>
      <c r="I25" s="43">
        <v>0</v>
      </c>
      <c r="J25" s="43">
        <v>0</v>
      </c>
      <c r="K25" s="43">
        <v>0</v>
      </c>
    </row>
    <row r="26" spans="1:11" s="11" customFormat="1" ht="12.75" x14ac:dyDescent="0.2">
      <c r="A26" s="50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s="11" customFormat="1" ht="12.75" x14ac:dyDescent="0.2">
      <c r="A27" s="49" t="s">
        <v>222</v>
      </c>
      <c r="B27" s="254"/>
      <c r="C27" s="254"/>
      <c r="D27" s="254"/>
      <c r="E27" s="252">
        <f t="shared" ref="E27:K27" si="2">E21+E14</f>
        <v>0</v>
      </c>
      <c r="F27" s="254"/>
      <c r="G27" s="252">
        <f t="shared" si="2"/>
        <v>0</v>
      </c>
      <c r="H27" s="252">
        <f t="shared" si="2"/>
        <v>0</v>
      </c>
      <c r="I27" s="252">
        <f t="shared" si="2"/>
        <v>0</v>
      </c>
      <c r="J27" s="252">
        <f t="shared" si="2"/>
        <v>0</v>
      </c>
      <c r="K27" s="252">
        <f t="shared" si="2"/>
        <v>0</v>
      </c>
    </row>
    <row r="28" spans="1:11" s="11" customFormat="1" ht="12.75" x14ac:dyDescent="0.2">
      <c r="A28" s="49" t="s">
        <v>223</v>
      </c>
      <c r="B28" s="254"/>
      <c r="C28" s="254"/>
      <c r="D28" s="254"/>
      <c r="E28" s="252"/>
      <c r="F28" s="254"/>
      <c r="G28" s="252"/>
      <c r="H28" s="252"/>
      <c r="I28" s="252"/>
      <c r="J28" s="252"/>
      <c r="K28" s="252"/>
    </row>
    <row r="29" spans="1:11" s="11" customFormat="1" ht="12.7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5"/>
      <c r="K29" s="35"/>
    </row>
  </sheetData>
  <mergeCells count="25">
    <mergeCell ref="D14:D15"/>
    <mergeCell ref="E14:E15"/>
    <mergeCell ref="F14:F15"/>
    <mergeCell ref="G14:G15"/>
    <mergeCell ref="B27:B28"/>
    <mergeCell ref="C27:C28"/>
    <mergeCell ref="D27:D28"/>
    <mergeCell ref="E27:E28"/>
    <mergeCell ref="F27:F28"/>
    <mergeCell ref="A1:K1"/>
    <mergeCell ref="H27:H28"/>
    <mergeCell ref="I27:I28"/>
    <mergeCell ref="J27:J28"/>
    <mergeCell ref="K27:K28"/>
    <mergeCell ref="H14:H15"/>
    <mergeCell ref="I14:I15"/>
    <mergeCell ref="J14:J15"/>
    <mergeCell ref="K14:K15"/>
    <mergeCell ref="G27:G28"/>
    <mergeCell ref="A2:K2"/>
    <mergeCell ref="A3:K3"/>
    <mergeCell ref="A4:K4"/>
    <mergeCell ref="A5:K5"/>
    <mergeCell ref="B14:B15"/>
    <mergeCell ref="C14:C15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89"/>
  <sheetViews>
    <sheetView topLeftCell="A79" zoomScale="87" zoomScaleNormal="87" workbookViewId="0">
      <selection activeCell="D29" sqref="D29"/>
    </sheetView>
  </sheetViews>
  <sheetFormatPr baseColWidth="10" defaultRowHeight="15" x14ac:dyDescent="0.25"/>
  <cols>
    <col min="1" max="1" width="76.28515625" style="2" bestFit="1" customWidth="1"/>
    <col min="2" max="2" width="12.7109375" style="2" bestFit="1" customWidth="1"/>
    <col min="3" max="3" width="11" style="2" bestFit="1" customWidth="1"/>
    <col min="4" max="4" width="11.5703125" style="2" bestFit="1" customWidth="1"/>
    <col min="5" max="16384" width="11.42578125" style="2"/>
  </cols>
  <sheetData>
    <row r="1" spans="1:4" ht="15.75" x14ac:dyDescent="0.25">
      <c r="A1" s="199" t="str">
        <f>'3 OBLIG.'!A1:K1</f>
        <v>CUENTA PÚBLICA 2021</v>
      </c>
      <c r="B1" s="199"/>
      <c r="C1" s="199"/>
      <c r="D1" s="199"/>
    </row>
    <row r="2" spans="1:4" x14ac:dyDescent="0.25">
      <c r="A2" s="200" t="str">
        <f>'3 OBLIG.'!A2:K2</f>
        <v>INSTITUTO TECNOLÓGICO SUPERIOR DE PEROTE</v>
      </c>
      <c r="B2" s="201"/>
      <c r="C2" s="201"/>
      <c r="D2" s="202"/>
    </row>
    <row r="3" spans="1:4" x14ac:dyDescent="0.25">
      <c r="A3" s="203" t="s">
        <v>224</v>
      </c>
      <c r="B3" s="204"/>
      <c r="C3" s="204"/>
      <c r="D3" s="205"/>
    </row>
    <row r="4" spans="1:4" x14ac:dyDescent="0.25">
      <c r="A4" s="203" t="str">
        <f>'3 OBLIG.'!A4:K4</f>
        <v>Del 1 de Enero al 31 de Diciembre de 2021</v>
      </c>
      <c r="B4" s="204"/>
      <c r="C4" s="204"/>
      <c r="D4" s="205"/>
    </row>
    <row r="5" spans="1:4" x14ac:dyDescent="0.25">
      <c r="A5" s="206" t="s">
        <v>1</v>
      </c>
      <c r="B5" s="207"/>
      <c r="C5" s="207"/>
      <c r="D5" s="208"/>
    </row>
    <row r="6" spans="1:4" x14ac:dyDescent="0.25">
      <c r="A6" s="52"/>
      <c r="B6" s="52"/>
      <c r="C6" s="52"/>
      <c r="D6" s="52"/>
    </row>
    <row r="7" spans="1:4" x14ac:dyDescent="0.25">
      <c r="A7" s="135" t="s">
        <v>2</v>
      </c>
      <c r="B7" s="127" t="s">
        <v>225</v>
      </c>
      <c r="C7" s="255" t="s">
        <v>227</v>
      </c>
      <c r="D7" s="127" t="s">
        <v>228</v>
      </c>
    </row>
    <row r="8" spans="1:4" x14ac:dyDescent="0.25">
      <c r="A8" s="136"/>
      <c r="B8" s="131" t="s">
        <v>226</v>
      </c>
      <c r="C8" s="256"/>
      <c r="D8" s="131" t="s">
        <v>229</v>
      </c>
    </row>
    <row r="9" spans="1:4" ht="15.75" x14ac:dyDescent="0.25">
      <c r="A9" s="5"/>
      <c r="B9" s="5"/>
      <c r="C9" s="5"/>
      <c r="D9" s="5"/>
    </row>
    <row r="10" spans="1:4" x14ac:dyDescent="0.25">
      <c r="A10" s="53" t="s">
        <v>230</v>
      </c>
      <c r="B10" s="160">
        <f>SUM(B11:B13)</f>
        <v>26505518</v>
      </c>
      <c r="C10" s="160">
        <f t="shared" ref="C10:D10" si="0">SUM(C11:C13)</f>
        <v>58428007</v>
      </c>
      <c r="D10" s="160">
        <f t="shared" si="0"/>
        <v>58177444</v>
      </c>
    </row>
    <row r="11" spans="1:4" x14ac:dyDescent="0.25">
      <c r="A11" s="54" t="s">
        <v>231</v>
      </c>
      <c r="B11" s="76">
        <f>'5 INGRESOS'!$B$74</f>
        <v>26505518</v>
      </c>
      <c r="C11" s="76">
        <f>'5 INGRESOS'!$E$74</f>
        <v>58428007</v>
      </c>
      <c r="D11" s="76">
        <f>'5 INGRESOS'!$F$74</f>
        <v>58177444</v>
      </c>
    </row>
    <row r="12" spans="1:4" x14ac:dyDescent="0.25">
      <c r="A12" s="54" t="s">
        <v>232</v>
      </c>
      <c r="B12" s="76">
        <v>0</v>
      </c>
      <c r="C12" s="76">
        <v>0</v>
      </c>
      <c r="D12" s="76">
        <v>0</v>
      </c>
    </row>
    <row r="13" spans="1:4" x14ac:dyDescent="0.25">
      <c r="A13" s="54" t="s">
        <v>233</v>
      </c>
      <c r="B13" s="76">
        <v>0</v>
      </c>
      <c r="C13" s="76">
        <v>0</v>
      </c>
      <c r="D13" s="76">
        <v>0</v>
      </c>
    </row>
    <row r="14" spans="1:4" x14ac:dyDescent="0.25">
      <c r="A14" s="55"/>
      <c r="B14" s="76"/>
      <c r="C14" s="76"/>
      <c r="D14" s="76"/>
    </row>
    <row r="15" spans="1:4" x14ac:dyDescent="0.25">
      <c r="A15" s="53" t="s">
        <v>234</v>
      </c>
      <c r="B15" s="160">
        <f>SUM(B16:B17)</f>
        <v>26505518</v>
      </c>
      <c r="C15" s="160">
        <f t="shared" ref="C15:D15" si="1">SUM(C16:C17)</f>
        <v>54613092</v>
      </c>
      <c r="D15" s="160">
        <f t="shared" si="1"/>
        <v>52196848</v>
      </c>
    </row>
    <row r="16" spans="1:4" x14ac:dyDescent="0.25">
      <c r="A16" s="54" t="s">
        <v>235</v>
      </c>
      <c r="B16" s="76">
        <f>'6b ADMVA'!B14</f>
        <v>26505518</v>
      </c>
      <c r="C16" s="76">
        <f>'6b ADMVA'!E14-C20</f>
        <v>54613092</v>
      </c>
      <c r="D16" s="182">
        <f>'6b ADMVA'!F14-D20</f>
        <v>52196848</v>
      </c>
    </row>
    <row r="17" spans="1:4" x14ac:dyDescent="0.25">
      <c r="A17" s="54" t="s">
        <v>236</v>
      </c>
      <c r="B17" s="76">
        <v>0</v>
      </c>
      <c r="C17" s="76">
        <v>0</v>
      </c>
      <c r="D17" s="76">
        <v>0</v>
      </c>
    </row>
    <row r="18" spans="1:4" x14ac:dyDescent="0.25">
      <c r="A18" s="55"/>
      <c r="B18" s="76"/>
      <c r="C18" s="76"/>
      <c r="D18" s="76"/>
    </row>
    <row r="19" spans="1:4" x14ac:dyDescent="0.25">
      <c r="A19" s="53" t="s">
        <v>237</v>
      </c>
      <c r="B19" s="161">
        <f>SUM(B20:B22)</f>
        <v>0</v>
      </c>
      <c r="C19" s="161">
        <f t="shared" ref="C19:D19" si="2">SUM(C20:C22)</f>
        <v>3814916</v>
      </c>
      <c r="D19" s="161">
        <f t="shared" si="2"/>
        <v>3814916</v>
      </c>
    </row>
    <row r="20" spans="1:4" x14ac:dyDescent="0.25">
      <c r="A20" s="54" t="s">
        <v>238</v>
      </c>
      <c r="B20" s="162">
        <v>0</v>
      </c>
      <c r="C20" s="76">
        <v>3814916</v>
      </c>
      <c r="D20" s="76">
        <f>C20</f>
        <v>3814916</v>
      </c>
    </row>
    <row r="21" spans="1:4" ht="15" customHeight="1" x14ac:dyDescent="0.25">
      <c r="A21" s="54" t="s">
        <v>239</v>
      </c>
      <c r="B21" s="260">
        <v>0</v>
      </c>
      <c r="C21" s="259">
        <v>0</v>
      </c>
      <c r="D21" s="259">
        <v>0</v>
      </c>
    </row>
    <row r="22" spans="1:4" ht="15" customHeight="1" x14ac:dyDescent="0.25">
      <c r="A22" s="54" t="s">
        <v>240</v>
      </c>
      <c r="B22" s="260"/>
      <c r="C22" s="259"/>
      <c r="D22" s="259"/>
    </row>
    <row r="23" spans="1:4" x14ac:dyDescent="0.25">
      <c r="A23" s="55"/>
      <c r="B23" s="76"/>
      <c r="C23" s="76"/>
      <c r="D23" s="76"/>
    </row>
    <row r="24" spans="1:4" ht="15" customHeight="1" x14ac:dyDescent="0.25">
      <c r="A24" s="53" t="s">
        <v>438</v>
      </c>
      <c r="B24" s="160">
        <f>B10-B15+B19</f>
        <v>0</v>
      </c>
      <c r="C24" s="160">
        <f>C10-C15+C19</f>
        <v>7629831</v>
      </c>
      <c r="D24" s="160">
        <f t="shared" ref="D24" si="3">D10-D15+D19</f>
        <v>9795512</v>
      </c>
    </row>
    <row r="25" spans="1:4" ht="15" customHeight="1" x14ac:dyDescent="0.25">
      <c r="A25" s="53" t="s">
        <v>241</v>
      </c>
      <c r="B25" s="160">
        <f>B24-B13</f>
        <v>0</v>
      </c>
      <c r="C25" s="160">
        <f>C24-C13</f>
        <v>7629831</v>
      </c>
      <c r="D25" s="160">
        <f t="shared" ref="D25" si="4">D24-D13</f>
        <v>9795512</v>
      </c>
    </row>
    <row r="26" spans="1:4" ht="15" customHeight="1" x14ac:dyDescent="0.25">
      <c r="A26" s="55"/>
      <c r="B26" s="76"/>
      <c r="C26" s="76"/>
      <c r="D26" s="76"/>
    </row>
    <row r="27" spans="1:4" ht="15" customHeight="1" x14ac:dyDescent="0.25">
      <c r="A27" s="53" t="s">
        <v>242</v>
      </c>
      <c r="B27" s="257">
        <f>B25-B19</f>
        <v>0</v>
      </c>
      <c r="C27" s="257">
        <f>C25-C19</f>
        <v>3814915</v>
      </c>
      <c r="D27" s="257">
        <f>D25-D19</f>
        <v>5980596</v>
      </c>
    </row>
    <row r="28" spans="1:4" ht="15" customHeight="1" x14ac:dyDescent="0.25">
      <c r="A28" s="53" t="s">
        <v>243</v>
      </c>
      <c r="B28" s="257"/>
      <c r="C28" s="257"/>
      <c r="D28" s="257"/>
    </row>
    <row r="29" spans="1:4" x14ac:dyDescent="0.25">
      <c r="A29" s="56"/>
      <c r="B29" s="56"/>
      <c r="C29" s="56"/>
      <c r="D29" s="56"/>
    </row>
    <row r="30" spans="1:4" x14ac:dyDescent="0.25">
      <c r="A30" s="258"/>
      <c r="B30" s="258"/>
      <c r="C30" s="258"/>
      <c r="D30" s="258"/>
    </row>
    <row r="31" spans="1:4" x14ac:dyDescent="0.25">
      <c r="A31" s="135" t="s">
        <v>244</v>
      </c>
      <c r="B31" s="137" t="s">
        <v>245</v>
      </c>
      <c r="C31" s="137" t="s">
        <v>227</v>
      </c>
      <c r="D31" s="137" t="s">
        <v>229</v>
      </c>
    </row>
    <row r="32" spans="1:4" x14ac:dyDescent="0.25">
      <c r="A32" s="57"/>
      <c r="B32" s="12"/>
      <c r="C32" s="57"/>
      <c r="D32" s="57"/>
    </row>
    <row r="33" spans="1:4" ht="15" customHeight="1" x14ac:dyDescent="0.25">
      <c r="A33" s="53" t="s">
        <v>246</v>
      </c>
      <c r="B33" s="160">
        <f>SUM(B34:B35)</f>
        <v>0</v>
      </c>
      <c r="C33" s="160">
        <f t="shared" ref="C33:D33" si="5">SUM(C34:C35)</f>
        <v>0</v>
      </c>
      <c r="D33" s="160">
        <f t="shared" si="5"/>
        <v>0</v>
      </c>
    </row>
    <row r="34" spans="1:4" ht="15" customHeight="1" x14ac:dyDescent="0.25">
      <c r="A34" s="54" t="s">
        <v>247</v>
      </c>
      <c r="B34" s="76">
        <v>0</v>
      </c>
      <c r="C34" s="76">
        <v>0</v>
      </c>
      <c r="D34" s="76">
        <v>0</v>
      </c>
    </row>
    <row r="35" spans="1:4" ht="15" customHeight="1" x14ac:dyDescent="0.25">
      <c r="A35" s="54" t="s">
        <v>248</v>
      </c>
      <c r="B35" s="76">
        <v>0</v>
      </c>
      <c r="C35" s="76">
        <v>0</v>
      </c>
      <c r="D35" s="76">
        <v>0</v>
      </c>
    </row>
    <row r="36" spans="1:4" x14ac:dyDescent="0.25">
      <c r="A36" s="55"/>
      <c r="B36" s="163"/>
      <c r="C36" s="76"/>
      <c r="D36" s="76"/>
    </row>
    <row r="37" spans="1:4" x14ac:dyDescent="0.25">
      <c r="A37" s="53" t="s">
        <v>249</v>
      </c>
      <c r="B37" s="164">
        <f>B27+B33</f>
        <v>0</v>
      </c>
      <c r="C37" s="164">
        <f t="shared" ref="C37:D37" si="6">C27+C33</f>
        <v>3814915</v>
      </c>
      <c r="D37" s="164">
        <f t="shared" si="6"/>
        <v>5980596</v>
      </c>
    </row>
    <row r="38" spans="1:4" x14ac:dyDescent="0.25">
      <c r="A38" s="56"/>
      <c r="B38" s="15"/>
      <c r="C38" s="56"/>
      <c r="D38" s="56"/>
    </row>
    <row r="39" spans="1:4" x14ac:dyDescent="0.25">
      <c r="A39" s="11"/>
      <c r="B39" s="11"/>
      <c r="C39" s="11"/>
      <c r="D39" s="11"/>
    </row>
    <row r="40" spans="1:4" x14ac:dyDescent="0.25">
      <c r="A40" s="135" t="s">
        <v>244</v>
      </c>
      <c r="B40" s="132" t="s">
        <v>225</v>
      </c>
      <c r="C40" s="255" t="s">
        <v>227</v>
      </c>
      <c r="D40" s="132" t="s">
        <v>228</v>
      </c>
    </row>
    <row r="41" spans="1:4" x14ac:dyDescent="0.25">
      <c r="A41" s="136"/>
      <c r="B41" s="138" t="s">
        <v>245</v>
      </c>
      <c r="C41" s="256"/>
      <c r="D41" s="138" t="s">
        <v>229</v>
      </c>
    </row>
    <row r="42" spans="1:4" x14ac:dyDescent="0.25">
      <c r="A42" s="57"/>
      <c r="B42" s="12"/>
      <c r="C42" s="57"/>
      <c r="D42" s="57"/>
    </row>
    <row r="43" spans="1:4" x14ac:dyDescent="0.25">
      <c r="A43" s="53" t="s">
        <v>250</v>
      </c>
      <c r="B43" s="164">
        <f>SUM(B44:B45)</f>
        <v>0</v>
      </c>
      <c r="C43" s="164">
        <f t="shared" ref="C43:D43" si="7">SUM(C44:C45)</f>
        <v>0</v>
      </c>
      <c r="D43" s="164">
        <f t="shared" si="7"/>
        <v>0</v>
      </c>
    </row>
    <row r="44" spans="1:4" ht="15" customHeight="1" x14ac:dyDescent="0.25">
      <c r="A44" s="54" t="s">
        <v>251</v>
      </c>
      <c r="B44" s="76">
        <v>0</v>
      </c>
      <c r="C44" s="76">
        <v>0</v>
      </c>
      <c r="D44" s="76">
        <v>0</v>
      </c>
    </row>
    <row r="45" spans="1:4" ht="15" customHeight="1" x14ac:dyDescent="0.25">
      <c r="A45" s="54" t="s">
        <v>252</v>
      </c>
      <c r="B45" s="76">
        <v>0</v>
      </c>
      <c r="C45" s="76">
        <v>0</v>
      </c>
      <c r="D45" s="76">
        <v>0</v>
      </c>
    </row>
    <row r="46" spans="1:4" ht="15" customHeight="1" x14ac:dyDescent="0.25">
      <c r="A46" s="54" t="s">
        <v>253</v>
      </c>
      <c r="B46" s="76"/>
      <c r="C46" s="76"/>
      <c r="D46" s="76"/>
    </row>
    <row r="47" spans="1:4" ht="15" customHeight="1" x14ac:dyDescent="0.25">
      <c r="A47" s="53" t="s">
        <v>254</v>
      </c>
      <c r="B47" s="160">
        <f>SUM(B48:B49)</f>
        <v>0</v>
      </c>
      <c r="C47" s="160">
        <f t="shared" ref="C47:D47" si="8">SUM(C48:C49)</f>
        <v>0</v>
      </c>
      <c r="D47" s="160">
        <f t="shared" si="8"/>
        <v>0</v>
      </c>
    </row>
    <row r="48" spans="1:4" ht="15" customHeight="1" x14ac:dyDescent="0.25">
      <c r="A48" s="54" t="s">
        <v>255</v>
      </c>
      <c r="B48" s="76">
        <v>0</v>
      </c>
      <c r="C48" s="76">
        <v>0</v>
      </c>
      <c r="D48" s="76">
        <v>0</v>
      </c>
    </row>
    <row r="49" spans="1:4" ht="15" customHeight="1" x14ac:dyDescent="0.25">
      <c r="A49" s="54" t="s">
        <v>256</v>
      </c>
      <c r="B49" s="76">
        <v>0</v>
      </c>
      <c r="C49" s="76">
        <v>0</v>
      </c>
      <c r="D49" s="76">
        <v>0</v>
      </c>
    </row>
    <row r="50" spans="1:4" x14ac:dyDescent="0.25">
      <c r="A50" s="55"/>
      <c r="B50" s="163"/>
      <c r="C50" s="76"/>
      <c r="D50" s="76"/>
    </row>
    <row r="51" spans="1:4" ht="15" customHeight="1" x14ac:dyDescent="0.25">
      <c r="A51" s="261" t="s">
        <v>439</v>
      </c>
      <c r="B51" s="263">
        <f>B43-B47</f>
        <v>0</v>
      </c>
      <c r="C51" s="263">
        <f t="shared" ref="C51:D51" si="9">C43-C47</f>
        <v>0</v>
      </c>
      <c r="D51" s="263">
        <f t="shared" si="9"/>
        <v>0</v>
      </c>
    </row>
    <row r="52" spans="1:4" ht="15" customHeight="1" x14ac:dyDescent="0.25">
      <c r="A52" s="262"/>
      <c r="B52" s="264"/>
      <c r="C52" s="264"/>
      <c r="D52" s="264"/>
    </row>
    <row r="53" spans="1:4" x14ac:dyDescent="0.25">
      <c r="A53" s="11"/>
      <c r="B53" s="11"/>
      <c r="C53" s="11"/>
      <c r="D53" s="11"/>
    </row>
    <row r="54" spans="1:4" x14ac:dyDescent="0.25">
      <c r="A54" s="135" t="s">
        <v>244</v>
      </c>
      <c r="B54" s="127" t="s">
        <v>225</v>
      </c>
      <c r="C54" s="255" t="s">
        <v>227</v>
      </c>
      <c r="D54" s="127" t="s">
        <v>228</v>
      </c>
    </row>
    <row r="55" spans="1:4" x14ac:dyDescent="0.25">
      <c r="A55" s="136"/>
      <c r="B55" s="131" t="s">
        <v>245</v>
      </c>
      <c r="C55" s="256"/>
      <c r="D55" s="131" t="s">
        <v>229</v>
      </c>
    </row>
    <row r="56" spans="1:4" x14ac:dyDescent="0.25">
      <c r="A56" s="57"/>
      <c r="B56" s="57"/>
      <c r="C56" s="57"/>
      <c r="D56" s="57"/>
    </row>
    <row r="57" spans="1:4" x14ac:dyDescent="0.25">
      <c r="A57" s="24" t="s">
        <v>231</v>
      </c>
      <c r="B57" s="76">
        <f>B11</f>
        <v>26505518</v>
      </c>
      <c r="C57" s="182">
        <f t="shared" ref="C57:D57" si="10">C11</f>
        <v>58428007</v>
      </c>
      <c r="D57" s="182">
        <f t="shared" si="10"/>
        <v>58177444</v>
      </c>
    </row>
    <row r="58" spans="1:4" ht="25.5" customHeight="1" x14ac:dyDescent="0.25">
      <c r="A58" s="24" t="s">
        <v>440</v>
      </c>
      <c r="B58" s="76">
        <f>B59-B60</f>
        <v>0</v>
      </c>
      <c r="C58" s="76">
        <f t="shared" ref="C58:D58" si="11">C59-C60</f>
        <v>0</v>
      </c>
      <c r="D58" s="76">
        <f t="shared" si="11"/>
        <v>0</v>
      </c>
    </row>
    <row r="59" spans="1:4" ht="15" customHeight="1" x14ac:dyDescent="0.25">
      <c r="A59" s="54" t="s">
        <v>257</v>
      </c>
      <c r="B59" s="76">
        <v>0</v>
      </c>
      <c r="C59" s="76">
        <v>0</v>
      </c>
      <c r="D59" s="76">
        <v>0</v>
      </c>
    </row>
    <row r="60" spans="1:4" ht="15" customHeight="1" x14ac:dyDescent="0.25">
      <c r="A60" s="54" t="s">
        <v>255</v>
      </c>
      <c r="B60" s="76">
        <v>0</v>
      </c>
      <c r="C60" s="76">
        <v>0</v>
      </c>
      <c r="D60" s="76">
        <v>0</v>
      </c>
    </row>
    <row r="61" spans="1:4" ht="15" customHeight="1" x14ac:dyDescent="0.25">
      <c r="A61" s="10"/>
      <c r="B61" s="76"/>
      <c r="C61" s="76"/>
      <c r="D61" s="76"/>
    </row>
    <row r="62" spans="1:4" x14ac:dyDescent="0.25">
      <c r="A62" s="24" t="s">
        <v>235</v>
      </c>
      <c r="B62" s="76">
        <f>B16</f>
        <v>26505518</v>
      </c>
      <c r="C62" s="182">
        <f t="shared" ref="C62:D62" si="12">C16</f>
        <v>54613092</v>
      </c>
      <c r="D62" s="182">
        <f t="shared" si="12"/>
        <v>52196848</v>
      </c>
    </row>
    <row r="63" spans="1:4" x14ac:dyDescent="0.25">
      <c r="A63" s="10"/>
      <c r="B63" s="76"/>
      <c r="C63" s="76"/>
      <c r="D63" s="76"/>
    </row>
    <row r="64" spans="1:4" x14ac:dyDescent="0.25">
      <c r="A64" s="24" t="s">
        <v>238</v>
      </c>
      <c r="B64" s="165">
        <v>0</v>
      </c>
      <c r="C64" s="165">
        <f>C20</f>
        <v>3814916</v>
      </c>
      <c r="D64" s="165">
        <f>D20</f>
        <v>3814916</v>
      </c>
    </row>
    <row r="65" spans="1:4" x14ac:dyDescent="0.25">
      <c r="A65" s="10"/>
      <c r="B65" s="76"/>
      <c r="C65" s="76"/>
      <c r="D65" s="76"/>
    </row>
    <row r="66" spans="1:4" ht="15" customHeight="1" x14ac:dyDescent="0.25">
      <c r="A66" s="23" t="s">
        <v>587</v>
      </c>
      <c r="B66" s="160">
        <f>B57+B58-B62+B64</f>
        <v>0</v>
      </c>
      <c r="C66" s="160">
        <f t="shared" ref="C66:D66" si="13">C57+C58-C62+C64</f>
        <v>7629831</v>
      </c>
      <c r="D66" s="160">
        <f t="shared" si="13"/>
        <v>9795512</v>
      </c>
    </row>
    <row r="67" spans="1:4" ht="15" customHeight="1" x14ac:dyDescent="0.25">
      <c r="A67" s="23" t="s">
        <v>441</v>
      </c>
      <c r="B67" s="160">
        <f>B66-B58</f>
        <v>0</v>
      </c>
      <c r="C67" s="160">
        <f t="shared" ref="C67:D67" si="14">C66-C58</f>
        <v>7629831</v>
      </c>
      <c r="D67" s="160">
        <f t="shared" si="14"/>
        <v>9795512</v>
      </c>
    </row>
    <row r="68" spans="1:4" ht="15" customHeight="1" x14ac:dyDescent="0.25">
      <c r="A68" s="23" t="s">
        <v>258</v>
      </c>
      <c r="B68" s="55"/>
      <c r="C68" s="55"/>
      <c r="D68" s="55"/>
    </row>
    <row r="69" spans="1:4" ht="15" customHeight="1" x14ac:dyDescent="0.25">
      <c r="A69" s="58"/>
      <c r="B69" s="56"/>
      <c r="C69" s="56"/>
      <c r="D69" s="56"/>
    </row>
    <row r="70" spans="1:4" x14ac:dyDescent="0.25">
      <c r="A70" s="11"/>
      <c r="B70" s="11"/>
      <c r="C70" s="11"/>
      <c r="D70" s="11"/>
    </row>
    <row r="71" spans="1:4" x14ac:dyDescent="0.25">
      <c r="A71" s="135" t="s">
        <v>244</v>
      </c>
      <c r="B71" s="127" t="s">
        <v>225</v>
      </c>
      <c r="C71" s="255" t="s">
        <v>227</v>
      </c>
      <c r="D71" s="127" t="s">
        <v>228</v>
      </c>
    </row>
    <row r="72" spans="1:4" x14ac:dyDescent="0.25">
      <c r="A72" s="136"/>
      <c r="B72" s="131" t="s">
        <v>245</v>
      </c>
      <c r="C72" s="256"/>
      <c r="D72" s="131" t="s">
        <v>229</v>
      </c>
    </row>
    <row r="73" spans="1:4" x14ac:dyDescent="0.25">
      <c r="A73" s="57"/>
      <c r="B73" s="57"/>
      <c r="C73" s="57"/>
      <c r="D73" s="57"/>
    </row>
    <row r="74" spans="1:4" ht="15" customHeight="1" x14ac:dyDescent="0.25">
      <c r="A74" s="24" t="s">
        <v>232</v>
      </c>
      <c r="B74" s="76">
        <v>0</v>
      </c>
      <c r="C74" s="76">
        <v>0</v>
      </c>
      <c r="D74" s="76">
        <v>0</v>
      </c>
    </row>
    <row r="75" spans="1:4" ht="15" customHeight="1" x14ac:dyDescent="0.25">
      <c r="A75" s="24"/>
      <c r="B75" s="76"/>
      <c r="C75" s="76"/>
      <c r="D75" s="76"/>
    </row>
    <row r="76" spans="1:4" ht="26.25" customHeight="1" x14ac:dyDescent="0.25">
      <c r="A76" s="24" t="s">
        <v>259</v>
      </c>
      <c r="B76" s="160">
        <f>B78-B80</f>
        <v>0</v>
      </c>
      <c r="C76" s="160">
        <f t="shared" ref="C76:D76" si="15">C78-C80</f>
        <v>0</v>
      </c>
      <c r="D76" s="160">
        <f t="shared" si="15"/>
        <v>0</v>
      </c>
    </row>
    <row r="77" spans="1:4" ht="15" customHeight="1" x14ac:dyDescent="0.25">
      <c r="A77" s="24" t="s">
        <v>442</v>
      </c>
      <c r="B77" s="76"/>
      <c r="C77" s="76"/>
      <c r="D77" s="76"/>
    </row>
    <row r="78" spans="1:4" ht="15" customHeight="1" x14ac:dyDescent="0.25">
      <c r="A78" s="54" t="s">
        <v>260</v>
      </c>
      <c r="B78" s="76"/>
      <c r="C78" s="76"/>
      <c r="D78" s="76"/>
    </row>
    <row r="79" spans="1:4" ht="15" customHeight="1" x14ac:dyDescent="0.25">
      <c r="A79" s="54" t="s">
        <v>253</v>
      </c>
      <c r="B79" s="76">
        <v>0</v>
      </c>
      <c r="C79" s="76">
        <v>0</v>
      </c>
      <c r="D79" s="76">
        <v>0</v>
      </c>
    </row>
    <row r="80" spans="1:4" ht="15" customHeight="1" x14ac:dyDescent="0.25">
      <c r="A80" s="54" t="s">
        <v>256</v>
      </c>
      <c r="B80" s="76">
        <v>0</v>
      </c>
      <c r="C80" s="76">
        <v>0</v>
      </c>
      <c r="D80" s="76">
        <v>0</v>
      </c>
    </row>
    <row r="81" spans="1:4" ht="15" customHeight="1" x14ac:dyDescent="0.25">
      <c r="A81" s="10"/>
      <c r="B81" s="76"/>
      <c r="C81" s="76"/>
      <c r="D81" s="76"/>
    </row>
    <row r="82" spans="1:4" x14ac:dyDescent="0.25">
      <c r="A82" s="24" t="s">
        <v>236</v>
      </c>
      <c r="B82" s="76">
        <v>0</v>
      </c>
      <c r="C82" s="76">
        <v>0</v>
      </c>
      <c r="D82" s="76">
        <v>0</v>
      </c>
    </row>
    <row r="83" spans="1:4" x14ac:dyDescent="0.25">
      <c r="A83" s="24"/>
      <c r="B83" s="76"/>
      <c r="C83" s="76"/>
      <c r="D83" s="76"/>
    </row>
    <row r="84" spans="1:4" x14ac:dyDescent="0.25">
      <c r="A84" s="24" t="s">
        <v>261</v>
      </c>
      <c r="B84" s="162">
        <v>0</v>
      </c>
      <c r="C84" s="162">
        <v>0</v>
      </c>
      <c r="D84" s="162">
        <v>0</v>
      </c>
    </row>
    <row r="85" spans="1:4" x14ac:dyDescent="0.25">
      <c r="A85" s="10"/>
      <c r="B85" s="76"/>
      <c r="C85" s="76"/>
      <c r="D85" s="76"/>
    </row>
    <row r="86" spans="1:4" ht="15" customHeight="1" x14ac:dyDescent="0.25">
      <c r="A86" s="23" t="s">
        <v>443</v>
      </c>
      <c r="B86" s="160">
        <f>B74+B76-B82+B84</f>
        <v>0</v>
      </c>
      <c r="C86" s="160">
        <f t="shared" ref="C86:D86" si="16">C74+C76-C82+C84</f>
        <v>0</v>
      </c>
      <c r="D86" s="160">
        <f t="shared" si="16"/>
        <v>0</v>
      </c>
    </row>
    <row r="87" spans="1:4" ht="15" customHeight="1" x14ac:dyDescent="0.25">
      <c r="A87" s="23" t="s">
        <v>444</v>
      </c>
      <c r="B87" s="160"/>
      <c r="C87" s="160"/>
      <c r="D87" s="160"/>
    </row>
    <row r="88" spans="1:4" ht="15" customHeight="1" x14ac:dyDescent="0.25">
      <c r="A88" s="23" t="s">
        <v>445</v>
      </c>
      <c r="B88" s="160">
        <f>B86-B76</f>
        <v>0</v>
      </c>
      <c r="C88" s="160">
        <f t="shared" ref="C88:D88" si="17">C86-C76</f>
        <v>0</v>
      </c>
      <c r="D88" s="160">
        <f t="shared" si="17"/>
        <v>0</v>
      </c>
    </row>
    <row r="89" spans="1:4" ht="15" customHeight="1" x14ac:dyDescent="0.25">
      <c r="A89" s="58"/>
      <c r="B89" s="56"/>
      <c r="C89" s="56"/>
      <c r="D89" s="59"/>
    </row>
  </sheetData>
  <mergeCells count="20">
    <mergeCell ref="C71:C72"/>
    <mergeCell ref="A51:A52"/>
    <mergeCell ref="B51:B52"/>
    <mergeCell ref="C51:C52"/>
    <mergeCell ref="D51:D52"/>
    <mergeCell ref="C54:C55"/>
    <mergeCell ref="A1:D1"/>
    <mergeCell ref="C40:C41"/>
    <mergeCell ref="B27:B28"/>
    <mergeCell ref="C27:C28"/>
    <mergeCell ref="D27:D28"/>
    <mergeCell ref="A30:D30"/>
    <mergeCell ref="C21:C22"/>
    <mergeCell ref="D21:D22"/>
    <mergeCell ref="C7:C8"/>
    <mergeCell ref="A2:D2"/>
    <mergeCell ref="A3:D3"/>
    <mergeCell ref="A4:D4"/>
    <mergeCell ref="A5:D5"/>
    <mergeCell ref="B21:B22"/>
  </mergeCells>
  <pageMargins left="2.15" right="0.70866141732283472" top="0.74803149606299213" bottom="0.74803149606299213" header="0.31496062992125984" footer="0.31496062992125984"/>
  <pageSetup scale="89" orientation="landscape" r:id="rId1"/>
  <rowBreaks count="1" manualBreakCount="1">
    <brk id="7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80"/>
  <sheetViews>
    <sheetView zoomScale="84" zoomScaleNormal="84" workbookViewId="0">
      <selection activeCell="C37" sqref="C37:F37"/>
    </sheetView>
  </sheetViews>
  <sheetFormatPr baseColWidth="10" defaultRowHeight="15" x14ac:dyDescent="0.25"/>
  <cols>
    <col min="1" max="1" width="46.85546875" style="2" customWidth="1"/>
    <col min="2" max="2" width="12.140625" style="2" bestFit="1" customWidth="1"/>
    <col min="3" max="3" width="13.85546875" style="2" bestFit="1" customWidth="1"/>
    <col min="4" max="4" width="11.140625" style="2" bestFit="1" customWidth="1"/>
    <col min="5" max="5" width="11" style="2" bestFit="1" customWidth="1"/>
    <col min="6" max="6" width="10.7109375" style="2" bestFit="1" customWidth="1"/>
    <col min="7" max="7" width="13.140625" style="2" bestFit="1" customWidth="1"/>
    <col min="8" max="16384" width="11.42578125" style="2"/>
  </cols>
  <sheetData>
    <row r="1" spans="1:7" ht="15.75" x14ac:dyDescent="0.25">
      <c r="A1" s="199" t="str">
        <f>'4 BALANCE'!A1:D1</f>
        <v>CUENTA PÚBLICA 2021</v>
      </c>
      <c r="B1" s="199"/>
      <c r="C1" s="199"/>
      <c r="D1" s="199"/>
      <c r="E1" s="199"/>
      <c r="F1" s="199"/>
      <c r="G1" s="199"/>
    </row>
    <row r="2" spans="1:7" x14ac:dyDescent="0.25">
      <c r="A2" s="200" t="str">
        <f>'4 BALANCE'!A2:D2</f>
        <v>INSTITUTO TECNOLÓGICO SUPERIOR DE PEROTE</v>
      </c>
      <c r="B2" s="201"/>
      <c r="C2" s="201"/>
      <c r="D2" s="201"/>
      <c r="E2" s="201"/>
      <c r="F2" s="201"/>
      <c r="G2" s="202"/>
    </row>
    <row r="3" spans="1:7" x14ac:dyDescent="0.25">
      <c r="A3" s="203" t="s">
        <v>262</v>
      </c>
      <c r="B3" s="204"/>
      <c r="C3" s="204"/>
      <c r="D3" s="204"/>
      <c r="E3" s="204"/>
      <c r="F3" s="204"/>
      <c r="G3" s="205"/>
    </row>
    <row r="4" spans="1:7" x14ac:dyDescent="0.25">
      <c r="A4" s="203" t="str">
        <f>'4 BALANCE'!A4:D4</f>
        <v>Del 1 de Enero al 31 de Diciembre de 2021</v>
      </c>
      <c r="B4" s="204"/>
      <c r="C4" s="204"/>
      <c r="D4" s="204"/>
      <c r="E4" s="204"/>
      <c r="F4" s="204"/>
      <c r="G4" s="205"/>
    </row>
    <row r="5" spans="1:7" x14ac:dyDescent="0.25">
      <c r="A5" s="206" t="s">
        <v>1</v>
      </c>
      <c r="B5" s="207"/>
      <c r="C5" s="207"/>
      <c r="D5" s="207"/>
      <c r="E5" s="207"/>
      <c r="F5" s="207"/>
      <c r="G5" s="208"/>
    </row>
    <row r="6" spans="1:7" x14ac:dyDescent="0.25">
      <c r="A6" s="139"/>
      <c r="B6" s="243" t="s">
        <v>263</v>
      </c>
      <c r="C6" s="244"/>
      <c r="D6" s="244"/>
      <c r="E6" s="244"/>
      <c r="F6" s="245"/>
      <c r="G6" s="255" t="s">
        <v>264</v>
      </c>
    </row>
    <row r="7" spans="1:7" x14ac:dyDescent="0.25">
      <c r="A7" s="140" t="s">
        <v>244</v>
      </c>
      <c r="B7" s="255" t="s">
        <v>266</v>
      </c>
      <c r="C7" s="127" t="s">
        <v>267</v>
      </c>
      <c r="D7" s="255" t="s">
        <v>269</v>
      </c>
      <c r="E7" s="255" t="s">
        <v>227</v>
      </c>
      <c r="F7" s="255" t="s">
        <v>270</v>
      </c>
      <c r="G7" s="265"/>
    </row>
    <row r="8" spans="1:7" x14ac:dyDescent="0.25">
      <c r="A8" s="140" t="s">
        <v>265</v>
      </c>
      <c r="B8" s="256"/>
      <c r="C8" s="131" t="s">
        <v>268</v>
      </c>
      <c r="D8" s="256"/>
      <c r="E8" s="256"/>
      <c r="F8" s="256"/>
      <c r="G8" s="256"/>
    </row>
    <row r="9" spans="1:7" x14ac:dyDescent="0.25">
      <c r="A9" s="6"/>
      <c r="B9" s="7"/>
      <c r="C9" s="7"/>
      <c r="D9" s="7"/>
      <c r="E9" s="7"/>
      <c r="F9" s="7"/>
      <c r="G9" s="7"/>
    </row>
    <row r="10" spans="1:7" s="11" customFormat="1" ht="12.75" x14ac:dyDescent="0.2">
      <c r="A10" s="60" t="s">
        <v>271</v>
      </c>
      <c r="B10" s="61"/>
      <c r="C10" s="61"/>
      <c r="D10" s="61"/>
      <c r="E10" s="61"/>
      <c r="F10" s="61"/>
      <c r="G10" s="61"/>
    </row>
    <row r="11" spans="1:7" s="11" customFormat="1" ht="12.75" x14ac:dyDescent="0.2">
      <c r="A11" s="62" t="s">
        <v>272</v>
      </c>
      <c r="B11" s="63">
        <v>0</v>
      </c>
      <c r="C11" s="63">
        <v>0</v>
      </c>
      <c r="D11" s="63">
        <f>C11+B11</f>
        <v>0</v>
      </c>
      <c r="E11" s="63">
        <v>0</v>
      </c>
      <c r="F11" s="63">
        <v>0</v>
      </c>
      <c r="G11" s="63">
        <f>F11-B11</f>
        <v>0</v>
      </c>
    </row>
    <row r="12" spans="1:7" s="11" customFormat="1" ht="12.75" x14ac:dyDescent="0.2">
      <c r="A12" s="62" t="s">
        <v>273</v>
      </c>
      <c r="B12" s="63">
        <v>0</v>
      </c>
      <c r="C12" s="63">
        <v>0</v>
      </c>
      <c r="D12" s="63">
        <f t="shared" ref="D12:D16" si="0">C12+B12</f>
        <v>0</v>
      </c>
      <c r="E12" s="63">
        <v>0</v>
      </c>
      <c r="F12" s="63">
        <v>0</v>
      </c>
      <c r="G12" s="63">
        <f t="shared" ref="G12:G17" si="1">F12-B12</f>
        <v>0</v>
      </c>
    </row>
    <row r="13" spans="1:7" s="11" customFormat="1" ht="12.75" x14ac:dyDescent="0.2">
      <c r="A13" s="62" t="s">
        <v>274</v>
      </c>
      <c r="B13" s="63">
        <v>0</v>
      </c>
      <c r="C13" s="63">
        <v>0</v>
      </c>
      <c r="D13" s="63">
        <f t="shared" si="0"/>
        <v>0</v>
      </c>
      <c r="E13" s="63">
        <v>0</v>
      </c>
      <c r="F13" s="63">
        <v>0</v>
      </c>
      <c r="G13" s="63">
        <f t="shared" si="1"/>
        <v>0</v>
      </c>
    </row>
    <row r="14" spans="1:7" s="11" customFormat="1" ht="12.75" x14ac:dyDescent="0.2">
      <c r="A14" s="62" t="s">
        <v>275</v>
      </c>
      <c r="B14" s="63">
        <v>0</v>
      </c>
      <c r="C14" s="63">
        <v>0</v>
      </c>
      <c r="D14" s="63">
        <f t="shared" si="0"/>
        <v>0</v>
      </c>
      <c r="E14" s="63">
        <v>0</v>
      </c>
      <c r="F14" s="63">
        <v>0</v>
      </c>
      <c r="G14" s="63">
        <f t="shared" si="1"/>
        <v>0</v>
      </c>
    </row>
    <row r="15" spans="1:7" s="11" customFormat="1" ht="12.75" x14ac:dyDescent="0.2">
      <c r="A15" s="62" t="s">
        <v>276</v>
      </c>
      <c r="B15" s="63">
        <v>0</v>
      </c>
      <c r="C15" s="63">
        <v>0</v>
      </c>
      <c r="D15" s="63">
        <f t="shared" si="0"/>
        <v>0</v>
      </c>
      <c r="E15" s="63">
        <v>0</v>
      </c>
      <c r="F15" s="63">
        <v>0</v>
      </c>
      <c r="G15" s="63">
        <f>F15-B15</f>
        <v>0</v>
      </c>
    </row>
    <row r="16" spans="1:7" s="11" customFormat="1" ht="12.75" x14ac:dyDescent="0.2">
      <c r="A16" s="62" t="s">
        <v>277</v>
      </c>
      <c r="B16" s="63">
        <v>0</v>
      </c>
      <c r="C16" s="63">
        <v>0</v>
      </c>
      <c r="D16" s="63">
        <f t="shared" si="0"/>
        <v>0</v>
      </c>
      <c r="E16" s="63">
        <v>0</v>
      </c>
      <c r="F16" s="63">
        <v>0</v>
      </c>
      <c r="G16" s="63">
        <f t="shared" si="1"/>
        <v>0</v>
      </c>
    </row>
    <row r="17" spans="1:7" s="11" customFormat="1" ht="12.75" x14ac:dyDescent="0.2">
      <c r="A17" s="62" t="s">
        <v>611</v>
      </c>
      <c r="B17" s="63">
        <v>5054293</v>
      </c>
      <c r="C17" s="63">
        <v>4157859</v>
      </c>
      <c r="D17" s="63">
        <v>9212152</v>
      </c>
      <c r="E17" s="63">
        <v>9014718</v>
      </c>
      <c r="F17" s="63">
        <v>9014718</v>
      </c>
      <c r="G17" s="63">
        <f t="shared" si="1"/>
        <v>3960425</v>
      </c>
    </row>
    <row r="18" spans="1:7" s="11" customFormat="1" ht="12.75" x14ac:dyDescent="0.2">
      <c r="A18" s="62" t="s">
        <v>278</v>
      </c>
      <c r="B18" s="266">
        <f>SUM(B20:B30)</f>
        <v>0</v>
      </c>
      <c r="C18" s="266">
        <f t="shared" ref="C18:G18" si="2">SUM(C20:C30)</f>
        <v>0</v>
      </c>
      <c r="D18" s="266">
        <f t="shared" si="2"/>
        <v>0</v>
      </c>
      <c r="E18" s="266">
        <f t="shared" si="2"/>
        <v>0</v>
      </c>
      <c r="F18" s="266">
        <f t="shared" si="2"/>
        <v>0</v>
      </c>
      <c r="G18" s="266">
        <f t="shared" si="2"/>
        <v>0</v>
      </c>
    </row>
    <row r="19" spans="1:7" s="11" customFormat="1" ht="12.75" x14ac:dyDescent="0.2">
      <c r="A19" s="62" t="s">
        <v>279</v>
      </c>
      <c r="B19" s="266"/>
      <c r="C19" s="266"/>
      <c r="D19" s="266"/>
      <c r="E19" s="266"/>
      <c r="F19" s="266"/>
      <c r="G19" s="266"/>
    </row>
    <row r="20" spans="1:7" s="11" customFormat="1" ht="12.75" x14ac:dyDescent="0.2">
      <c r="A20" s="64" t="s">
        <v>280</v>
      </c>
      <c r="B20" s="61">
        <v>0</v>
      </c>
      <c r="C20" s="61">
        <v>0</v>
      </c>
      <c r="D20" s="61">
        <f>B20+C20</f>
        <v>0</v>
      </c>
      <c r="E20" s="61">
        <v>0</v>
      </c>
      <c r="F20" s="61">
        <v>0</v>
      </c>
      <c r="G20" s="61">
        <v>0</v>
      </c>
    </row>
    <row r="21" spans="1:7" s="11" customFormat="1" ht="12.75" x14ac:dyDescent="0.2">
      <c r="A21" s="64" t="s">
        <v>281</v>
      </c>
      <c r="B21" s="61">
        <v>0</v>
      </c>
      <c r="C21" s="61">
        <v>0</v>
      </c>
      <c r="D21" s="61">
        <f t="shared" ref="D21:D30" si="3">B21+C21</f>
        <v>0</v>
      </c>
      <c r="E21" s="61">
        <v>0</v>
      </c>
      <c r="F21" s="61">
        <v>0</v>
      </c>
      <c r="G21" s="61">
        <v>0</v>
      </c>
    </row>
    <row r="22" spans="1:7" s="11" customFormat="1" ht="12.75" x14ac:dyDescent="0.2">
      <c r="A22" s="64" t="s">
        <v>282</v>
      </c>
      <c r="B22" s="61">
        <v>0</v>
      </c>
      <c r="C22" s="61">
        <v>0</v>
      </c>
      <c r="D22" s="61">
        <f t="shared" si="3"/>
        <v>0</v>
      </c>
      <c r="E22" s="61">
        <v>0</v>
      </c>
      <c r="F22" s="61">
        <v>0</v>
      </c>
      <c r="G22" s="61">
        <v>0</v>
      </c>
    </row>
    <row r="23" spans="1:7" s="11" customFormat="1" ht="12.75" x14ac:dyDescent="0.2">
      <c r="A23" s="64" t="s">
        <v>283</v>
      </c>
      <c r="B23" s="61">
        <v>0</v>
      </c>
      <c r="C23" s="61">
        <v>0</v>
      </c>
      <c r="D23" s="61">
        <f t="shared" si="3"/>
        <v>0</v>
      </c>
      <c r="E23" s="61">
        <v>0</v>
      </c>
      <c r="F23" s="61">
        <v>0</v>
      </c>
      <c r="G23" s="61">
        <v>0</v>
      </c>
    </row>
    <row r="24" spans="1:7" s="11" customFormat="1" ht="12.75" x14ac:dyDescent="0.2">
      <c r="A24" s="64" t="s">
        <v>284</v>
      </c>
      <c r="B24" s="61">
        <v>0</v>
      </c>
      <c r="C24" s="61">
        <v>0</v>
      </c>
      <c r="D24" s="61">
        <f t="shared" si="3"/>
        <v>0</v>
      </c>
      <c r="E24" s="61">
        <v>0</v>
      </c>
      <c r="F24" s="61">
        <v>0</v>
      </c>
      <c r="G24" s="61">
        <v>0</v>
      </c>
    </row>
    <row r="25" spans="1:7" s="11" customFormat="1" ht="12.75" x14ac:dyDescent="0.2">
      <c r="A25" s="64" t="s">
        <v>456</v>
      </c>
      <c r="B25" s="61">
        <v>0</v>
      </c>
      <c r="C25" s="61">
        <v>0</v>
      </c>
      <c r="D25" s="61">
        <f t="shared" si="3"/>
        <v>0</v>
      </c>
      <c r="E25" s="61">
        <v>0</v>
      </c>
      <c r="F25" s="61">
        <v>0</v>
      </c>
      <c r="G25" s="61">
        <v>0</v>
      </c>
    </row>
    <row r="26" spans="1:7" s="11" customFormat="1" ht="12.75" x14ac:dyDescent="0.2">
      <c r="A26" s="64" t="s">
        <v>457</v>
      </c>
      <c r="B26" s="61">
        <v>0</v>
      </c>
      <c r="C26" s="61">
        <v>0</v>
      </c>
      <c r="D26" s="61">
        <f t="shared" si="3"/>
        <v>0</v>
      </c>
      <c r="E26" s="61">
        <v>0</v>
      </c>
      <c r="F26" s="61">
        <v>0</v>
      </c>
      <c r="G26" s="61">
        <v>0</v>
      </c>
    </row>
    <row r="27" spans="1:7" s="11" customFormat="1" ht="12.75" x14ac:dyDescent="0.2">
      <c r="A27" s="64" t="s">
        <v>285</v>
      </c>
      <c r="B27" s="61">
        <v>0</v>
      </c>
      <c r="C27" s="61">
        <v>0</v>
      </c>
      <c r="D27" s="61">
        <f t="shared" si="3"/>
        <v>0</v>
      </c>
      <c r="E27" s="61">
        <v>0</v>
      </c>
      <c r="F27" s="61">
        <v>0</v>
      </c>
      <c r="G27" s="61">
        <v>0</v>
      </c>
    </row>
    <row r="28" spans="1:7" s="11" customFormat="1" ht="12.75" x14ac:dyDescent="0.2">
      <c r="A28" s="64" t="s">
        <v>286</v>
      </c>
      <c r="B28" s="61">
        <v>0</v>
      </c>
      <c r="C28" s="61">
        <v>0</v>
      </c>
      <c r="D28" s="61">
        <f t="shared" si="3"/>
        <v>0</v>
      </c>
      <c r="E28" s="61">
        <v>0</v>
      </c>
      <c r="F28" s="61">
        <v>0</v>
      </c>
      <c r="G28" s="61">
        <v>0</v>
      </c>
    </row>
    <row r="29" spans="1:7" s="11" customFormat="1" ht="12.75" x14ac:dyDescent="0.2">
      <c r="A29" s="64" t="s">
        <v>287</v>
      </c>
      <c r="B29" s="61">
        <v>0</v>
      </c>
      <c r="C29" s="61">
        <v>0</v>
      </c>
      <c r="D29" s="61">
        <f t="shared" si="3"/>
        <v>0</v>
      </c>
      <c r="E29" s="61">
        <v>0</v>
      </c>
      <c r="F29" s="61">
        <v>0</v>
      </c>
      <c r="G29" s="61">
        <v>0</v>
      </c>
    </row>
    <row r="30" spans="1:7" s="11" customFormat="1" ht="25.5" customHeight="1" x14ac:dyDescent="0.2">
      <c r="A30" s="173" t="s">
        <v>590</v>
      </c>
      <c r="B30" s="61">
        <v>0</v>
      </c>
      <c r="C30" s="61">
        <v>0</v>
      </c>
      <c r="D30" s="169">
        <f t="shared" si="3"/>
        <v>0</v>
      </c>
      <c r="E30" s="61">
        <v>0</v>
      </c>
      <c r="F30" s="61">
        <v>0</v>
      </c>
      <c r="G30" s="61">
        <v>0</v>
      </c>
    </row>
    <row r="31" spans="1:7" s="11" customFormat="1" ht="25.5" x14ac:dyDescent="0.2">
      <c r="A31" s="174" t="s">
        <v>591</v>
      </c>
      <c r="B31" s="175">
        <f>SUM(B32:B36)</f>
        <v>0</v>
      </c>
      <c r="C31" s="175">
        <f t="shared" ref="C31:G31" si="4">SUM(C32:C36)</f>
        <v>0</v>
      </c>
      <c r="D31" s="175">
        <f t="shared" si="4"/>
        <v>0</v>
      </c>
      <c r="E31" s="175">
        <f t="shared" si="4"/>
        <v>0</v>
      </c>
      <c r="F31" s="175">
        <f t="shared" si="4"/>
        <v>0</v>
      </c>
      <c r="G31" s="175">
        <f t="shared" si="4"/>
        <v>0</v>
      </c>
    </row>
    <row r="32" spans="1:7" s="11" customFormat="1" ht="12.75" x14ac:dyDescent="0.2">
      <c r="A32" s="64" t="s">
        <v>288</v>
      </c>
      <c r="B32" s="61">
        <v>0</v>
      </c>
      <c r="C32" s="61">
        <v>0</v>
      </c>
      <c r="D32" s="61">
        <f>B32+C32</f>
        <v>0</v>
      </c>
      <c r="E32" s="61">
        <v>0</v>
      </c>
      <c r="F32" s="61">
        <v>0</v>
      </c>
      <c r="G32" s="61">
        <f>F32-B32</f>
        <v>0</v>
      </c>
    </row>
    <row r="33" spans="1:7" s="11" customFormat="1" ht="12.75" x14ac:dyDescent="0.2">
      <c r="A33" s="64" t="s">
        <v>289</v>
      </c>
      <c r="B33" s="61">
        <v>0</v>
      </c>
      <c r="C33" s="61">
        <v>0</v>
      </c>
      <c r="D33" s="61">
        <f t="shared" ref="D33:D36" si="5">B33+C33</f>
        <v>0</v>
      </c>
      <c r="E33" s="61">
        <v>0</v>
      </c>
      <c r="F33" s="61">
        <v>0</v>
      </c>
      <c r="G33" s="61">
        <f t="shared" ref="G33:G36" si="6">F33-B33</f>
        <v>0</v>
      </c>
    </row>
    <row r="34" spans="1:7" s="11" customFormat="1" ht="12.75" x14ac:dyDescent="0.2">
      <c r="A34" s="64" t="s">
        <v>290</v>
      </c>
      <c r="B34" s="61">
        <v>0</v>
      </c>
      <c r="C34" s="61">
        <v>0</v>
      </c>
      <c r="D34" s="61">
        <f t="shared" si="5"/>
        <v>0</v>
      </c>
      <c r="E34" s="61">
        <v>0</v>
      </c>
      <c r="F34" s="61">
        <v>0</v>
      </c>
      <c r="G34" s="61">
        <f t="shared" si="6"/>
        <v>0</v>
      </c>
    </row>
    <row r="35" spans="1:7" s="11" customFormat="1" ht="12.75" x14ac:dyDescent="0.2">
      <c r="A35" s="64" t="s">
        <v>452</v>
      </c>
      <c r="B35" s="61">
        <v>0</v>
      </c>
      <c r="C35" s="61">
        <v>0</v>
      </c>
      <c r="D35" s="61">
        <f t="shared" si="5"/>
        <v>0</v>
      </c>
      <c r="E35" s="61">
        <v>0</v>
      </c>
      <c r="F35" s="61">
        <v>0</v>
      </c>
      <c r="G35" s="61">
        <f t="shared" si="6"/>
        <v>0</v>
      </c>
    </row>
    <row r="36" spans="1:7" s="11" customFormat="1" ht="12.75" x14ac:dyDescent="0.2">
      <c r="A36" s="64" t="s">
        <v>291</v>
      </c>
      <c r="B36" s="61">
        <v>0</v>
      </c>
      <c r="C36" s="61">
        <v>0</v>
      </c>
      <c r="D36" s="61">
        <f t="shared" si="5"/>
        <v>0</v>
      </c>
      <c r="E36" s="61">
        <v>0</v>
      </c>
      <c r="F36" s="61">
        <v>0</v>
      </c>
      <c r="G36" s="61">
        <f t="shared" si="6"/>
        <v>0</v>
      </c>
    </row>
    <row r="37" spans="1:7" s="11" customFormat="1" ht="12.75" x14ac:dyDescent="0.2">
      <c r="A37" s="62" t="s">
        <v>612</v>
      </c>
      <c r="B37" s="65">
        <v>21451225</v>
      </c>
      <c r="C37" s="65">
        <v>27962065</v>
      </c>
      <c r="D37" s="65">
        <v>49413290</v>
      </c>
      <c r="E37" s="65">
        <v>49413289</v>
      </c>
      <c r="F37" s="65">
        <v>49162726</v>
      </c>
      <c r="G37" s="65">
        <f t="shared" ref="G37:G42" si="7">F37-B37</f>
        <v>27711501</v>
      </c>
    </row>
    <row r="38" spans="1:7" s="11" customFormat="1" ht="12.75" x14ac:dyDescent="0.2">
      <c r="A38" s="62" t="s">
        <v>292</v>
      </c>
      <c r="B38" s="63">
        <f>B39</f>
        <v>0</v>
      </c>
      <c r="C38" s="172">
        <f t="shared" ref="C38:G38" si="8">C39</f>
        <v>0</v>
      </c>
      <c r="D38" s="172">
        <f t="shared" si="8"/>
        <v>0</v>
      </c>
      <c r="E38" s="172">
        <f t="shared" si="8"/>
        <v>0</v>
      </c>
      <c r="F38" s="172">
        <f t="shared" si="8"/>
        <v>0</v>
      </c>
      <c r="G38" s="172">
        <f t="shared" si="8"/>
        <v>0</v>
      </c>
    </row>
    <row r="39" spans="1:7" s="11" customFormat="1" ht="12.75" x14ac:dyDescent="0.2">
      <c r="A39" s="64" t="s">
        <v>293</v>
      </c>
      <c r="B39" s="61">
        <v>0</v>
      </c>
      <c r="C39" s="61">
        <v>0</v>
      </c>
      <c r="D39" s="61">
        <f>B39+C39</f>
        <v>0</v>
      </c>
      <c r="E39" s="61">
        <v>0</v>
      </c>
      <c r="F39" s="61">
        <v>0</v>
      </c>
      <c r="G39" s="61">
        <f t="shared" si="7"/>
        <v>0</v>
      </c>
    </row>
    <row r="40" spans="1:7" s="11" customFormat="1" ht="12.75" x14ac:dyDescent="0.2">
      <c r="A40" s="62" t="s">
        <v>294</v>
      </c>
      <c r="B40" s="63">
        <f>SUM(B41:B42)</f>
        <v>0</v>
      </c>
      <c r="C40" s="172">
        <f t="shared" ref="C40:G40" si="9">SUM(C41:C42)</f>
        <v>0</v>
      </c>
      <c r="D40" s="172">
        <f t="shared" si="9"/>
        <v>0</v>
      </c>
      <c r="E40" s="172">
        <f t="shared" si="9"/>
        <v>0</v>
      </c>
      <c r="F40" s="172">
        <f t="shared" si="9"/>
        <v>0</v>
      </c>
      <c r="G40" s="172">
        <f t="shared" si="9"/>
        <v>0</v>
      </c>
    </row>
    <row r="41" spans="1:7" s="11" customFormat="1" ht="12.75" x14ac:dyDescent="0.2">
      <c r="A41" s="64" t="s">
        <v>295</v>
      </c>
      <c r="B41" s="61">
        <v>0</v>
      </c>
      <c r="C41" s="61">
        <v>0</v>
      </c>
      <c r="D41" s="61">
        <f>C41+B41</f>
        <v>0</v>
      </c>
      <c r="E41" s="61">
        <v>0</v>
      </c>
      <c r="F41" s="61">
        <v>0</v>
      </c>
      <c r="G41" s="61">
        <f t="shared" si="7"/>
        <v>0</v>
      </c>
    </row>
    <row r="42" spans="1:7" s="11" customFormat="1" ht="12.75" x14ac:dyDescent="0.2">
      <c r="A42" s="64" t="s">
        <v>296</v>
      </c>
      <c r="B42" s="61">
        <v>0</v>
      </c>
      <c r="C42" s="61">
        <v>0</v>
      </c>
      <c r="D42" s="61">
        <f>C42+B42</f>
        <v>0</v>
      </c>
      <c r="E42" s="61">
        <v>0</v>
      </c>
      <c r="F42" s="61">
        <v>0</v>
      </c>
      <c r="G42" s="61">
        <f t="shared" si="7"/>
        <v>0</v>
      </c>
    </row>
    <row r="43" spans="1:7" s="11" customFormat="1" ht="12.75" x14ac:dyDescent="0.2">
      <c r="A43" s="66"/>
      <c r="B43" s="61"/>
      <c r="C43" s="61"/>
      <c r="D43" s="61"/>
      <c r="E43" s="61"/>
      <c r="F43" s="61"/>
      <c r="G43" s="61"/>
    </row>
    <row r="44" spans="1:7" s="11" customFormat="1" ht="25.5" x14ac:dyDescent="0.2">
      <c r="A44" s="176" t="s">
        <v>592</v>
      </c>
      <c r="B44" s="175">
        <f>B40+B38+B37+B11+B12+B13+B14+B15+B16+B17+B18</f>
        <v>26505518</v>
      </c>
      <c r="C44" s="175">
        <f t="shared" ref="C44:G44" si="10">C40+C38+C37+C11+C12+C13+C14+C15+C16+C17+C18</f>
        <v>32119924</v>
      </c>
      <c r="D44" s="175">
        <f>D40+D38+D37+D11+D12+D13+D14+D15+D16+D17+D18</f>
        <v>58625442</v>
      </c>
      <c r="E44" s="175">
        <f t="shared" si="10"/>
        <v>58428007</v>
      </c>
      <c r="F44" s="175">
        <f t="shared" si="10"/>
        <v>58177444</v>
      </c>
      <c r="G44" s="175">
        <f t="shared" si="10"/>
        <v>31671926</v>
      </c>
    </row>
    <row r="45" spans="1:7" s="11" customFormat="1" ht="5.25" customHeight="1" x14ac:dyDescent="0.2">
      <c r="A45" s="176"/>
      <c r="B45" s="175"/>
      <c r="C45" s="166"/>
      <c r="D45" s="166"/>
      <c r="E45" s="166"/>
      <c r="F45" s="166"/>
      <c r="G45" s="166"/>
    </row>
    <row r="46" spans="1:7" s="11" customFormat="1" ht="12.75" x14ac:dyDescent="0.2">
      <c r="A46" s="60" t="s">
        <v>593</v>
      </c>
      <c r="B46" s="177"/>
      <c r="C46" s="178"/>
      <c r="D46" s="178"/>
      <c r="E46" s="178"/>
      <c r="F46" s="178"/>
      <c r="G46" s="161">
        <f>G44</f>
        <v>31671926</v>
      </c>
    </row>
    <row r="47" spans="1:7" s="11" customFormat="1" ht="6.75" customHeight="1" x14ac:dyDescent="0.2">
      <c r="A47" s="66"/>
      <c r="B47" s="67"/>
      <c r="C47" s="67"/>
      <c r="D47" s="67"/>
      <c r="E47" s="67"/>
      <c r="F47" s="67"/>
      <c r="G47" s="67"/>
    </row>
    <row r="48" spans="1:7" s="11" customFormat="1" ht="12.75" x14ac:dyDescent="0.2">
      <c r="A48" s="60" t="s">
        <v>297</v>
      </c>
      <c r="B48" s="61"/>
      <c r="C48" s="61"/>
      <c r="D48" s="61"/>
      <c r="E48" s="61"/>
      <c r="F48" s="61"/>
      <c r="G48" s="61"/>
    </row>
    <row r="49" spans="1:7" s="11" customFormat="1" ht="12.75" x14ac:dyDescent="0.2">
      <c r="A49" s="62" t="s">
        <v>298</v>
      </c>
      <c r="B49" s="63">
        <f>SUM(B50:B57)</f>
        <v>0</v>
      </c>
      <c r="C49" s="172">
        <f t="shared" ref="C49:G49" si="11">SUM(C50:C57)</f>
        <v>0</v>
      </c>
      <c r="D49" s="172">
        <f t="shared" si="11"/>
        <v>0</v>
      </c>
      <c r="E49" s="172">
        <f t="shared" si="11"/>
        <v>0</v>
      </c>
      <c r="F49" s="172">
        <f t="shared" si="11"/>
        <v>0</v>
      </c>
      <c r="G49" s="172">
        <f t="shared" si="11"/>
        <v>0</v>
      </c>
    </row>
    <row r="50" spans="1:7" s="11" customFormat="1" ht="25.5" x14ac:dyDescent="0.2">
      <c r="A50" s="173" t="s">
        <v>594</v>
      </c>
      <c r="B50" s="179">
        <v>0</v>
      </c>
      <c r="C50" s="167">
        <v>0</v>
      </c>
      <c r="D50" s="167">
        <f t="shared" ref="D50:D57" si="12">C50+B50</f>
        <v>0</v>
      </c>
      <c r="E50" s="167">
        <v>0</v>
      </c>
      <c r="F50" s="167">
        <v>0</v>
      </c>
      <c r="G50" s="167">
        <f>F50-B50</f>
        <v>0</v>
      </c>
    </row>
    <row r="51" spans="1:7" s="11" customFormat="1" ht="25.5" x14ac:dyDescent="0.2">
      <c r="A51" s="173" t="s">
        <v>595</v>
      </c>
      <c r="B51" s="169">
        <v>0</v>
      </c>
      <c r="C51" s="168">
        <v>0</v>
      </c>
      <c r="D51" s="168">
        <f t="shared" si="12"/>
        <v>0</v>
      </c>
      <c r="E51" s="169">
        <v>0</v>
      </c>
      <c r="F51" s="168">
        <v>0</v>
      </c>
      <c r="G51" s="168">
        <f>F51-B51</f>
        <v>0</v>
      </c>
    </row>
    <row r="52" spans="1:7" s="11" customFormat="1" ht="25.5" x14ac:dyDescent="0.2">
      <c r="A52" s="173" t="s">
        <v>596</v>
      </c>
      <c r="B52" s="169">
        <v>0</v>
      </c>
      <c r="C52" s="168">
        <v>0</v>
      </c>
      <c r="D52" s="168">
        <f t="shared" si="12"/>
        <v>0</v>
      </c>
      <c r="E52" s="169">
        <v>0</v>
      </c>
      <c r="F52" s="168">
        <v>0</v>
      </c>
      <c r="G52" s="168">
        <f>D52-B52</f>
        <v>0</v>
      </c>
    </row>
    <row r="53" spans="1:7" s="11" customFormat="1" ht="38.25" x14ac:dyDescent="0.2">
      <c r="A53" s="173" t="s">
        <v>597</v>
      </c>
      <c r="B53" s="169">
        <v>0</v>
      </c>
      <c r="C53" s="168">
        <v>0</v>
      </c>
      <c r="D53" s="168">
        <f t="shared" si="12"/>
        <v>0</v>
      </c>
      <c r="E53" s="169">
        <v>0</v>
      </c>
      <c r="F53" s="168">
        <v>0</v>
      </c>
      <c r="G53" s="168">
        <f>F53-B53</f>
        <v>0</v>
      </c>
    </row>
    <row r="54" spans="1:7" s="11" customFormat="1" ht="12.75" x14ac:dyDescent="0.2">
      <c r="A54" s="64" t="s">
        <v>299</v>
      </c>
      <c r="B54" s="169">
        <v>0</v>
      </c>
      <c r="C54" s="168">
        <v>0</v>
      </c>
      <c r="D54" s="61">
        <f t="shared" si="12"/>
        <v>0</v>
      </c>
      <c r="E54" s="169">
        <v>0</v>
      </c>
      <c r="F54" s="168">
        <v>0</v>
      </c>
      <c r="G54" s="61">
        <f>F54-B54</f>
        <v>0</v>
      </c>
    </row>
    <row r="55" spans="1:7" s="11" customFormat="1" ht="25.5" x14ac:dyDescent="0.2">
      <c r="A55" s="173" t="s">
        <v>598</v>
      </c>
      <c r="B55" s="169">
        <v>0</v>
      </c>
      <c r="C55" s="168">
        <v>0</v>
      </c>
      <c r="D55" s="168">
        <f t="shared" si="12"/>
        <v>0</v>
      </c>
      <c r="E55" s="169">
        <v>0</v>
      </c>
      <c r="F55" s="168">
        <v>0</v>
      </c>
      <c r="G55" s="168">
        <f>F55-B55</f>
        <v>0</v>
      </c>
    </row>
    <row r="56" spans="1:7" s="11" customFormat="1" ht="25.5" x14ac:dyDescent="0.2">
      <c r="A56" s="173" t="s">
        <v>599</v>
      </c>
      <c r="B56" s="169">
        <v>0</v>
      </c>
      <c r="C56" s="168">
        <v>0</v>
      </c>
      <c r="D56" s="168">
        <f t="shared" si="12"/>
        <v>0</v>
      </c>
      <c r="E56" s="169">
        <v>0</v>
      </c>
      <c r="F56" s="168">
        <v>0</v>
      </c>
      <c r="G56" s="168">
        <f>F56-B56</f>
        <v>0</v>
      </c>
    </row>
    <row r="57" spans="1:7" s="11" customFormat="1" ht="25.5" x14ac:dyDescent="0.2">
      <c r="A57" s="173" t="s">
        <v>600</v>
      </c>
      <c r="B57" s="169">
        <v>0</v>
      </c>
      <c r="C57" s="168">
        <v>0</v>
      </c>
      <c r="D57" s="168">
        <f t="shared" si="12"/>
        <v>0</v>
      </c>
      <c r="E57" s="169">
        <v>0</v>
      </c>
      <c r="F57" s="168">
        <v>0</v>
      </c>
      <c r="G57" s="168">
        <f>F57-B57</f>
        <v>0</v>
      </c>
    </row>
    <row r="58" spans="1:7" s="11" customFormat="1" ht="12.75" x14ac:dyDescent="0.2">
      <c r="A58" s="62" t="s">
        <v>300</v>
      </c>
      <c r="B58" s="63">
        <f>SUM(B59:B62)</f>
        <v>0</v>
      </c>
      <c r="C58" s="172">
        <f t="shared" ref="C58:G58" si="13">SUM(C59:C62)</f>
        <v>0</v>
      </c>
      <c r="D58" s="172">
        <f t="shared" si="13"/>
        <v>0</v>
      </c>
      <c r="E58" s="172">
        <f t="shared" si="13"/>
        <v>0</v>
      </c>
      <c r="F58" s="172">
        <f t="shared" si="13"/>
        <v>0</v>
      </c>
      <c r="G58" s="172">
        <f t="shared" si="13"/>
        <v>0</v>
      </c>
    </row>
    <row r="59" spans="1:7" s="11" customFormat="1" ht="12.75" x14ac:dyDescent="0.2">
      <c r="A59" s="64" t="s">
        <v>301</v>
      </c>
      <c r="B59" s="61">
        <v>0</v>
      </c>
      <c r="C59" s="61">
        <v>0</v>
      </c>
      <c r="D59" s="61">
        <f>C59+B59</f>
        <v>0</v>
      </c>
      <c r="E59" s="61">
        <v>0</v>
      </c>
      <c r="F59" s="61">
        <v>0</v>
      </c>
      <c r="G59" s="61">
        <f t="shared" ref="G59:G62" si="14">F59-B59</f>
        <v>0</v>
      </c>
    </row>
    <row r="60" spans="1:7" s="11" customFormat="1" ht="12.75" x14ac:dyDescent="0.2">
      <c r="A60" s="64" t="s">
        <v>302</v>
      </c>
      <c r="B60" s="61">
        <v>0</v>
      </c>
      <c r="C60" s="61">
        <v>0</v>
      </c>
      <c r="D60" s="61">
        <f t="shared" ref="D60:D62" si="15">C60+B60</f>
        <v>0</v>
      </c>
      <c r="E60" s="61">
        <v>0</v>
      </c>
      <c r="F60" s="61">
        <v>0</v>
      </c>
      <c r="G60" s="61">
        <f t="shared" si="14"/>
        <v>0</v>
      </c>
    </row>
    <row r="61" spans="1:7" s="11" customFormat="1" ht="12.75" x14ac:dyDescent="0.2">
      <c r="A61" s="64" t="s">
        <v>303</v>
      </c>
      <c r="B61" s="61">
        <v>0</v>
      </c>
      <c r="C61" s="61">
        <v>0</v>
      </c>
      <c r="D61" s="61">
        <f t="shared" si="15"/>
        <v>0</v>
      </c>
      <c r="E61" s="61">
        <v>0</v>
      </c>
      <c r="F61" s="61">
        <v>0</v>
      </c>
      <c r="G61" s="61">
        <f t="shared" si="14"/>
        <v>0</v>
      </c>
    </row>
    <row r="62" spans="1:7" s="11" customFormat="1" ht="12.75" x14ac:dyDescent="0.2">
      <c r="A62" s="64" t="s">
        <v>304</v>
      </c>
      <c r="B62" s="61">
        <v>0</v>
      </c>
      <c r="C62" s="61">
        <v>0</v>
      </c>
      <c r="D62" s="61">
        <f t="shared" si="15"/>
        <v>0</v>
      </c>
      <c r="E62" s="61">
        <v>0</v>
      </c>
      <c r="F62" s="61">
        <v>0</v>
      </c>
      <c r="G62" s="61">
        <f t="shared" si="14"/>
        <v>0</v>
      </c>
    </row>
    <row r="63" spans="1:7" s="11" customFormat="1" ht="12.75" x14ac:dyDescent="0.2">
      <c r="A63" s="62" t="s">
        <v>305</v>
      </c>
      <c r="B63" s="63">
        <f>SUM(B64:B65)</f>
        <v>0</v>
      </c>
      <c r="C63" s="172">
        <f t="shared" ref="C63:G63" si="16">SUM(C64:C65)</f>
        <v>0</v>
      </c>
      <c r="D63" s="172">
        <f t="shared" si="16"/>
        <v>0</v>
      </c>
      <c r="E63" s="172">
        <f t="shared" si="16"/>
        <v>0</v>
      </c>
      <c r="F63" s="172">
        <f t="shared" si="16"/>
        <v>0</v>
      </c>
      <c r="G63" s="172">
        <f t="shared" si="16"/>
        <v>0</v>
      </c>
    </row>
    <row r="64" spans="1:7" s="11" customFormat="1" ht="25.5" x14ac:dyDescent="0.2">
      <c r="A64" s="173" t="s">
        <v>601</v>
      </c>
      <c r="B64" s="169">
        <v>0</v>
      </c>
      <c r="C64" s="169">
        <v>0</v>
      </c>
      <c r="D64" s="168">
        <f>C64+B64</f>
        <v>0</v>
      </c>
      <c r="E64" s="169">
        <v>0</v>
      </c>
      <c r="F64" s="169">
        <v>0</v>
      </c>
      <c r="G64" s="168">
        <f>F64-B64</f>
        <v>0</v>
      </c>
    </row>
    <row r="65" spans="1:7" s="11" customFormat="1" ht="12.75" x14ac:dyDescent="0.2">
      <c r="A65" s="64" t="s">
        <v>306</v>
      </c>
      <c r="B65" s="61">
        <v>0</v>
      </c>
      <c r="C65" s="61">
        <v>0</v>
      </c>
      <c r="D65" s="61">
        <f>C65+B65</f>
        <v>0</v>
      </c>
      <c r="E65" s="61">
        <v>0</v>
      </c>
      <c r="F65" s="61">
        <v>0</v>
      </c>
      <c r="G65" s="61">
        <f>F65-B65</f>
        <v>0</v>
      </c>
    </row>
    <row r="66" spans="1:7" s="11" customFormat="1" ht="25.5" x14ac:dyDescent="0.2">
      <c r="A66" s="174" t="s">
        <v>613</v>
      </c>
      <c r="B66" s="172">
        <v>0</v>
      </c>
      <c r="C66" s="170">
        <v>0</v>
      </c>
      <c r="D66" s="170">
        <f>B66+C66</f>
        <v>0</v>
      </c>
      <c r="E66" s="170">
        <v>0</v>
      </c>
      <c r="F66" s="170">
        <v>0</v>
      </c>
      <c r="G66" s="170">
        <f>F66-B66</f>
        <v>0</v>
      </c>
    </row>
    <row r="67" spans="1:7" s="11" customFormat="1" ht="12.75" x14ac:dyDescent="0.2">
      <c r="A67" s="62" t="s">
        <v>307</v>
      </c>
      <c r="B67" s="63">
        <v>0</v>
      </c>
      <c r="C67" s="63">
        <v>0</v>
      </c>
      <c r="D67" s="63">
        <f>C67+B67</f>
        <v>0</v>
      </c>
      <c r="E67" s="63">
        <v>0</v>
      </c>
      <c r="F67" s="63">
        <v>0</v>
      </c>
      <c r="G67" s="63">
        <f>F67-B67</f>
        <v>0</v>
      </c>
    </row>
    <row r="68" spans="1:7" s="11" customFormat="1" ht="12.75" x14ac:dyDescent="0.2">
      <c r="A68" s="66"/>
      <c r="B68" s="67"/>
      <c r="C68" s="67"/>
      <c r="D68" s="67"/>
      <c r="E68" s="67"/>
      <c r="F68" s="67"/>
      <c r="G68" s="67"/>
    </row>
    <row r="69" spans="1:7" s="11" customFormat="1" ht="25.5" x14ac:dyDescent="0.2">
      <c r="A69" s="176" t="s">
        <v>602</v>
      </c>
      <c r="B69" s="171">
        <f>B49+B58+B63+B66+B67</f>
        <v>0</v>
      </c>
      <c r="C69" s="171">
        <f t="shared" ref="C69:G69" si="17">C49+C58+C63+C66+C67</f>
        <v>0</v>
      </c>
      <c r="D69" s="171">
        <f t="shared" si="17"/>
        <v>0</v>
      </c>
      <c r="E69" s="171">
        <f t="shared" si="17"/>
        <v>0</v>
      </c>
      <c r="F69" s="171">
        <f t="shared" si="17"/>
        <v>0</v>
      </c>
      <c r="G69" s="171">
        <f t="shared" si="17"/>
        <v>0</v>
      </c>
    </row>
    <row r="70" spans="1:7" s="11" customFormat="1" ht="12.75" x14ac:dyDescent="0.2">
      <c r="A70" s="66"/>
      <c r="B70" s="67"/>
      <c r="C70" s="67"/>
      <c r="D70" s="67"/>
      <c r="E70" s="67"/>
      <c r="F70" s="67"/>
      <c r="G70" s="67"/>
    </row>
    <row r="71" spans="1:7" s="11" customFormat="1" ht="12.75" x14ac:dyDescent="0.2">
      <c r="A71" s="60" t="s">
        <v>308</v>
      </c>
      <c r="B71" s="63">
        <f>B72</f>
        <v>0</v>
      </c>
      <c r="C71" s="63">
        <f t="shared" ref="C71:G71" si="18">C72</f>
        <v>0</v>
      </c>
      <c r="D71" s="63">
        <f t="shared" si="18"/>
        <v>0</v>
      </c>
      <c r="E71" s="63">
        <f t="shared" si="18"/>
        <v>0</v>
      </c>
      <c r="F71" s="63">
        <f t="shared" si="18"/>
        <v>0</v>
      </c>
      <c r="G71" s="63">
        <f t="shared" si="18"/>
        <v>0</v>
      </c>
    </row>
    <row r="72" spans="1:7" s="11" customFormat="1" ht="12.75" x14ac:dyDescent="0.2">
      <c r="A72" s="68" t="s">
        <v>309</v>
      </c>
      <c r="B72" s="61">
        <v>0</v>
      </c>
      <c r="C72" s="61">
        <v>0</v>
      </c>
      <c r="D72" s="61">
        <f>C72+B72</f>
        <v>0</v>
      </c>
      <c r="E72" s="61">
        <v>0</v>
      </c>
      <c r="F72" s="61">
        <v>0</v>
      </c>
      <c r="G72" s="61">
        <f>F72-B72</f>
        <v>0</v>
      </c>
    </row>
    <row r="73" spans="1:7" s="11" customFormat="1" ht="12.75" x14ac:dyDescent="0.2">
      <c r="A73" s="66"/>
      <c r="B73" s="61"/>
      <c r="C73" s="61"/>
      <c r="D73" s="61"/>
      <c r="E73" s="61"/>
      <c r="F73" s="61"/>
      <c r="G73" s="61"/>
    </row>
    <row r="74" spans="1:7" s="11" customFormat="1" ht="12.75" x14ac:dyDescent="0.2">
      <c r="A74" s="60" t="s">
        <v>310</v>
      </c>
      <c r="B74" s="63">
        <f>B44+B69+B71</f>
        <v>26505518</v>
      </c>
      <c r="C74" s="172">
        <f t="shared" ref="C74:G74" si="19">C44+C69+C71</f>
        <v>32119924</v>
      </c>
      <c r="D74" s="172">
        <f t="shared" si="19"/>
        <v>58625442</v>
      </c>
      <c r="E74" s="172">
        <f t="shared" si="19"/>
        <v>58428007</v>
      </c>
      <c r="F74" s="172">
        <f t="shared" si="19"/>
        <v>58177444</v>
      </c>
      <c r="G74" s="172">
        <f t="shared" si="19"/>
        <v>31671926</v>
      </c>
    </row>
    <row r="75" spans="1:7" s="11" customFormat="1" ht="12.75" x14ac:dyDescent="0.2">
      <c r="A75" s="66"/>
      <c r="B75" s="61"/>
      <c r="C75" s="61"/>
      <c r="D75" s="61"/>
      <c r="E75" s="61"/>
      <c r="F75" s="61"/>
      <c r="G75" s="61"/>
    </row>
    <row r="76" spans="1:7" s="11" customFormat="1" ht="12.75" x14ac:dyDescent="0.2">
      <c r="A76" s="69" t="s">
        <v>311</v>
      </c>
      <c r="B76" s="61"/>
      <c r="C76" s="61"/>
      <c r="D76" s="61"/>
      <c r="E76" s="61"/>
      <c r="F76" s="61"/>
      <c r="G76" s="61"/>
    </row>
    <row r="77" spans="1:7" s="11" customFormat="1" ht="25.5" x14ac:dyDescent="0.2">
      <c r="A77" s="180" t="s">
        <v>603</v>
      </c>
      <c r="B77" s="169">
        <v>0</v>
      </c>
      <c r="C77" s="168">
        <v>0</v>
      </c>
      <c r="D77" s="168">
        <f>C77+B77</f>
        <v>0</v>
      </c>
      <c r="E77" s="168">
        <v>0</v>
      </c>
      <c r="F77" s="168">
        <v>0</v>
      </c>
      <c r="G77" s="168">
        <f>F77-B77</f>
        <v>0</v>
      </c>
    </row>
    <row r="78" spans="1:7" s="11" customFormat="1" ht="25.5" x14ac:dyDescent="0.2">
      <c r="A78" s="180" t="s">
        <v>604</v>
      </c>
      <c r="B78" s="169">
        <v>0</v>
      </c>
      <c r="C78" s="168">
        <v>0</v>
      </c>
      <c r="D78" s="168">
        <f>C78+B78</f>
        <v>0</v>
      </c>
      <c r="E78" s="168">
        <v>0</v>
      </c>
      <c r="F78" s="168">
        <v>0</v>
      </c>
      <c r="G78" s="168">
        <f>F78+B78</f>
        <v>0</v>
      </c>
    </row>
    <row r="79" spans="1:7" s="11" customFormat="1" ht="12.75" x14ac:dyDescent="0.2">
      <c r="A79" s="69" t="s">
        <v>453</v>
      </c>
      <c r="B79" s="63">
        <f>SUM(B77:B78)</f>
        <v>0</v>
      </c>
      <c r="C79" s="172">
        <f t="shared" ref="C79:G79" si="20">SUM(C77:C78)</f>
        <v>0</v>
      </c>
      <c r="D79" s="172">
        <f t="shared" si="20"/>
        <v>0</v>
      </c>
      <c r="E79" s="172">
        <f t="shared" si="20"/>
        <v>0</v>
      </c>
      <c r="F79" s="172">
        <f t="shared" si="20"/>
        <v>0</v>
      </c>
      <c r="G79" s="172">
        <f t="shared" si="20"/>
        <v>0</v>
      </c>
    </row>
    <row r="80" spans="1:7" s="11" customFormat="1" ht="12.75" x14ac:dyDescent="0.2">
      <c r="A80" s="70"/>
      <c r="B80" s="71"/>
      <c r="C80" s="71"/>
      <c r="D80" s="71"/>
      <c r="E80" s="71"/>
      <c r="F80" s="71"/>
      <c r="G80" s="71"/>
    </row>
  </sheetData>
  <mergeCells count="17">
    <mergeCell ref="E18:E19"/>
    <mergeCell ref="F18:F19"/>
    <mergeCell ref="G18:G19"/>
    <mergeCell ref="B18:B19"/>
    <mergeCell ref="C18:C19"/>
    <mergeCell ref="D18:D19"/>
    <mergeCell ref="D7:D8"/>
    <mergeCell ref="E7:E8"/>
    <mergeCell ref="F7:F8"/>
    <mergeCell ref="B6:F6"/>
    <mergeCell ref="G6:G8"/>
    <mergeCell ref="B7:B8"/>
    <mergeCell ref="A1:G1"/>
    <mergeCell ref="A2:G2"/>
    <mergeCell ref="A3:G3"/>
    <mergeCell ref="A4:G4"/>
    <mergeCell ref="A5:G5"/>
  </mergeCells>
  <pageMargins left="1.21" right="0.70866141732283472" top="0.74803149606299213" bottom="0.74803149606299213" header="0.31496062992125984" footer="0.31496062992125984"/>
  <pageSetup scale="9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63"/>
  <sheetViews>
    <sheetView topLeftCell="A155" zoomScale="86" zoomScaleNormal="86" workbookViewId="0">
      <selection activeCell="H167" sqref="A1:H167"/>
    </sheetView>
  </sheetViews>
  <sheetFormatPr baseColWidth="10" defaultRowHeight="15" x14ac:dyDescent="0.25"/>
  <cols>
    <col min="1" max="1" width="2.28515625" style="2" customWidth="1"/>
    <col min="2" max="2" width="56.85546875" style="2" bestFit="1" customWidth="1"/>
    <col min="3" max="8" width="13.85546875" style="2" customWidth="1"/>
    <col min="9" max="16384" width="11.42578125" style="2"/>
  </cols>
  <sheetData>
    <row r="1" spans="1:8" ht="15.75" x14ac:dyDescent="0.25">
      <c r="A1" s="199" t="str">
        <f>'5 INGRESOS'!A1:G1</f>
        <v>CUENTA PÚBLICA 2021</v>
      </c>
      <c r="B1" s="199"/>
      <c r="C1" s="199"/>
      <c r="D1" s="199"/>
      <c r="E1" s="199"/>
      <c r="F1" s="199"/>
      <c r="G1" s="199"/>
      <c r="H1" s="199"/>
    </row>
    <row r="2" spans="1:8" x14ac:dyDescent="0.25">
      <c r="A2" s="200" t="str">
        <f>'5 INGRESOS'!A2:G2</f>
        <v>INSTITUTO TECNOLÓGICO SUPERIOR DE PEROTE</v>
      </c>
      <c r="B2" s="201"/>
      <c r="C2" s="201"/>
      <c r="D2" s="201"/>
      <c r="E2" s="201"/>
      <c r="F2" s="201"/>
      <c r="G2" s="201"/>
      <c r="H2" s="202"/>
    </row>
    <row r="3" spans="1:8" x14ac:dyDescent="0.25">
      <c r="A3" s="203" t="s">
        <v>312</v>
      </c>
      <c r="B3" s="204"/>
      <c r="C3" s="204"/>
      <c r="D3" s="204"/>
      <c r="E3" s="204"/>
      <c r="F3" s="204"/>
      <c r="G3" s="204"/>
      <c r="H3" s="205"/>
    </row>
    <row r="4" spans="1:8" x14ac:dyDescent="0.25">
      <c r="A4" s="203" t="s">
        <v>313</v>
      </c>
      <c r="B4" s="204"/>
      <c r="C4" s="204"/>
      <c r="D4" s="204"/>
      <c r="E4" s="204"/>
      <c r="F4" s="204"/>
      <c r="G4" s="204"/>
      <c r="H4" s="205"/>
    </row>
    <row r="5" spans="1:8" x14ac:dyDescent="0.25">
      <c r="A5" s="203" t="str">
        <f>'5 INGRESOS'!A4:G4</f>
        <v>Del 1 de Enero al 31 de Diciembre de 2021</v>
      </c>
      <c r="B5" s="204"/>
      <c r="C5" s="204"/>
      <c r="D5" s="204"/>
      <c r="E5" s="204"/>
      <c r="F5" s="204"/>
      <c r="G5" s="204"/>
      <c r="H5" s="205"/>
    </row>
    <row r="6" spans="1:8" x14ac:dyDescent="0.25">
      <c r="A6" s="206" t="s">
        <v>1</v>
      </c>
      <c r="B6" s="207"/>
      <c r="C6" s="207"/>
      <c r="D6" s="207"/>
      <c r="E6" s="207"/>
      <c r="F6" s="207"/>
      <c r="G6" s="207"/>
      <c r="H6" s="208"/>
    </row>
    <row r="7" spans="1:8" x14ac:dyDescent="0.25">
      <c r="A7" s="200" t="s">
        <v>2</v>
      </c>
      <c r="B7" s="202"/>
      <c r="C7" s="243" t="s">
        <v>314</v>
      </c>
      <c r="D7" s="244"/>
      <c r="E7" s="244"/>
      <c r="F7" s="244"/>
      <c r="G7" s="245"/>
      <c r="H7" s="127" t="s">
        <v>315</v>
      </c>
    </row>
    <row r="8" spans="1:8" x14ac:dyDescent="0.25">
      <c r="A8" s="203"/>
      <c r="B8" s="205"/>
      <c r="C8" s="132" t="s">
        <v>245</v>
      </c>
      <c r="D8" s="132" t="s">
        <v>267</v>
      </c>
      <c r="E8" s="255" t="s">
        <v>269</v>
      </c>
      <c r="F8" s="255" t="s">
        <v>227</v>
      </c>
      <c r="G8" s="255" t="s">
        <v>229</v>
      </c>
      <c r="H8" s="128" t="s">
        <v>316</v>
      </c>
    </row>
    <row r="9" spans="1:8" x14ac:dyDescent="0.25">
      <c r="A9" s="206"/>
      <c r="B9" s="208"/>
      <c r="C9" s="138" t="s">
        <v>317</v>
      </c>
      <c r="D9" s="138" t="s">
        <v>268</v>
      </c>
      <c r="E9" s="256"/>
      <c r="F9" s="256"/>
      <c r="G9" s="256"/>
      <c r="H9" s="130"/>
    </row>
    <row r="10" spans="1:8" s="11" customFormat="1" ht="12.75" x14ac:dyDescent="0.2">
      <c r="A10" s="271" t="s">
        <v>318</v>
      </c>
      <c r="B10" s="272"/>
      <c r="C10" s="72">
        <f t="shared" ref="C10:H10" si="0">C11+C19+C29+C39+C49+C59+C63+C72+C76</f>
        <v>26505518</v>
      </c>
      <c r="D10" s="72">
        <f t="shared" si="0"/>
        <v>32119924</v>
      </c>
      <c r="E10" s="72">
        <f t="shared" si="0"/>
        <v>58625442</v>
      </c>
      <c r="F10" s="72">
        <f t="shared" si="0"/>
        <v>58428008</v>
      </c>
      <c r="G10" s="72">
        <f t="shared" si="0"/>
        <v>56011764</v>
      </c>
      <c r="H10" s="72">
        <f t="shared" si="0"/>
        <v>197434</v>
      </c>
    </row>
    <row r="11" spans="1:8" s="11" customFormat="1" ht="12.75" x14ac:dyDescent="0.2">
      <c r="A11" s="267" t="s">
        <v>319</v>
      </c>
      <c r="B11" s="268"/>
      <c r="C11" s="72">
        <f>SUM(C12:C18)</f>
        <v>14429871</v>
      </c>
      <c r="D11" s="72">
        <f t="shared" ref="D11:H11" si="1">SUM(D12:D18)</f>
        <v>31031940</v>
      </c>
      <c r="E11" s="72">
        <f t="shared" si="1"/>
        <v>45461811</v>
      </c>
      <c r="F11" s="72">
        <f t="shared" si="1"/>
        <v>45461811</v>
      </c>
      <c r="G11" s="72">
        <f t="shared" si="1"/>
        <v>44656421</v>
      </c>
      <c r="H11" s="72">
        <f t="shared" si="1"/>
        <v>0</v>
      </c>
    </row>
    <row r="12" spans="1:8" s="11" customFormat="1" ht="12.75" x14ac:dyDescent="0.2">
      <c r="A12" s="73"/>
      <c r="B12" s="74" t="s">
        <v>320</v>
      </c>
      <c r="C12" s="186">
        <v>12061907</v>
      </c>
      <c r="D12" s="186">
        <v>14883840</v>
      </c>
      <c r="E12" s="187">
        <v>26945747</v>
      </c>
      <c r="F12" s="186">
        <v>26945747</v>
      </c>
      <c r="G12" s="186">
        <v>26945747</v>
      </c>
      <c r="H12" s="61">
        <f>E12-F12</f>
        <v>0</v>
      </c>
    </row>
    <row r="13" spans="1:8" s="11" customFormat="1" ht="12.75" x14ac:dyDescent="0.2">
      <c r="A13" s="73"/>
      <c r="B13" s="74" t="s">
        <v>321</v>
      </c>
      <c r="C13" s="186">
        <v>0</v>
      </c>
      <c r="D13" s="186">
        <v>0</v>
      </c>
      <c r="E13" s="187">
        <v>0</v>
      </c>
      <c r="F13" s="186">
        <v>0</v>
      </c>
      <c r="G13" s="186">
        <v>0</v>
      </c>
      <c r="H13" s="61">
        <f t="shared" ref="H13:H18" si="2">E13-F13</f>
        <v>0</v>
      </c>
    </row>
    <row r="14" spans="1:8" s="11" customFormat="1" ht="12.75" x14ac:dyDescent="0.2">
      <c r="A14" s="73"/>
      <c r="B14" s="74" t="s">
        <v>322</v>
      </c>
      <c r="C14" s="186">
        <v>734793</v>
      </c>
      <c r="D14" s="186">
        <v>3835878</v>
      </c>
      <c r="E14" s="187">
        <v>4570671</v>
      </c>
      <c r="F14" s="186">
        <v>4570671</v>
      </c>
      <c r="G14" s="186">
        <v>4570671</v>
      </c>
      <c r="H14" s="61">
        <f t="shared" si="2"/>
        <v>0</v>
      </c>
    </row>
    <row r="15" spans="1:8" s="11" customFormat="1" ht="12.75" x14ac:dyDescent="0.2">
      <c r="A15" s="73"/>
      <c r="B15" s="74" t="s">
        <v>323</v>
      </c>
      <c r="C15" s="186">
        <v>1013303</v>
      </c>
      <c r="D15" s="186">
        <v>5324036</v>
      </c>
      <c r="E15" s="187">
        <v>6337339</v>
      </c>
      <c r="F15" s="186">
        <v>6337339</v>
      </c>
      <c r="G15" s="186">
        <v>5531949</v>
      </c>
      <c r="H15" s="61">
        <f t="shared" si="2"/>
        <v>0</v>
      </c>
    </row>
    <row r="16" spans="1:8" s="11" customFormat="1" ht="12.75" x14ac:dyDescent="0.2">
      <c r="A16" s="73"/>
      <c r="B16" s="74" t="s">
        <v>324</v>
      </c>
      <c r="C16" s="186">
        <v>415870</v>
      </c>
      <c r="D16" s="186">
        <v>2972926</v>
      </c>
      <c r="E16" s="187">
        <v>3388796</v>
      </c>
      <c r="F16" s="186">
        <v>3388796</v>
      </c>
      <c r="G16" s="186">
        <v>3388796</v>
      </c>
      <c r="H16" s="61">
        <f t="shared" si="2"/>
        <v>0</v>
      </c>
    </row>
    <row r="17" spans="1:8" s="11" customFormat="1" ht="12.75" x14ac:dyDescent="0.2">
      <c r="A17" s="73"/>
      <c r="B17" s="74" t="s">
        <v>325</v>
      </c>
      <c r="C17" s="186">
        <v>0</v>
      </c>
      <c r="D17" s="186">
        <v>0</v>
      </c>
      <c r="E17" s="187">
        <v>0</v>
      </c>
      <c r="F17" s="186">
        <v>0</v>
      </c>
      <c r="G17" s="186">
        <v>0</v>
      </c>
      <c r="H17" s="61">
        <f t="shared" si="2"/>
        <v>0</v>
      </c>
    </row>
    <row r="18" spans="1:8" s="11" customFormat="1" ht="12.75" x14ac:dyDescent="0.2">
      <c r="A18" s="73"/>
      <c r="B18" s="74" t="s">
        <v>326</v>
      </c>
      <c r="C18" s="186">
        <v>203998</v>
      </c>
      <c r="D18" s="186">
        <v>4015260</v>
      </c>
      <c r="E18" s="187">
        <v>4219258</v>
      </c>
      <c r="F18" s="186">
        <v>4219258</v>
      </c>
      <c r="G18" s="186">
        <v>4219258</v>
      </c>
      <c r="H18" s="61">
        <f t="shared" si="2"/>
        <v>0</v>
      </c>
    </row>
    <row r="19" spans="1:8" s="11" customFormat="1" ht="12.75" x14ac:dyDescent="0.2">
      <c r="A19" s="267" t="s">
        <v>327</v>
      </c>
      <c r="B19" s="273"/>
      <c r="C19" s="188">
        <f>SUM(C20:C28)</f>
        <v>6902658</v>
      </c>
      <c r="D19" s="188">
        <v>-2315489</v>
      </c>
      <c r="E19" s="188">
        <v>4587169</v>
      </c>
      <c r="F19" s="188">
        <v>4587169</v>
      </c>
      <c r="G19" s="188">
        <v>4587169</v>
      </c>
      <c r="H19" s="72">
        <f t="shared" ref="H19" si="3">SUM(H20:H28)</f>
        <v>0</v>
      </c>
    </row>
    <row r="20" spans="1:8" s="11" customFormat="1" ht="25.5" x14ac:dyDescent="0.2">
      <c r="A20" s="152"/>
      <c r="B20" s="156" t="s">
        <v>585</v>
      </c>
      <c r="C20" s="186">
        <v>4459589</v>
      </c>
      <c r="D20" s="186">
        <v>-3415664</v>
      </c>
      <c r="E20" s="187">
        <v>1043925</v>
      </c>
      <c r="F20" s="186">
        <v>1043925</v>
      </c>
      <c r="G20" s="186">
        <v>1043925</v>
      </c>
      <c r="H20" s="151">
        <f>E20-F20</f>
        <v>0</v>
      </c>
    </row>
    <row r="21" spans="1:8" s="11" customFormat="1" ht="12.75" x14ac:dyDescent="0.2">
      <c r="A21" s="73"/>
      <c r="B21" s="74" t="s">
        <v>328</v>
      </c>
      <c r="C21" s="186">
        <v>56585</v>
      </c>
      <c r="D21" s="186">
        <v>-49187</v>
      </c>
      <c r="E21" s="187">
        <v>7398</v>
      </c>
      <c r="F21" s="186">
        <v>7398</v>
      </c>
      <c r="G21" s="186">
        <v>7398</v>
      </c>
      <c r="H21" s="76">
        <f t="shared" ref="H21:H28" si="4">E21-F21</f>
        <v>0</v>
      </c>
    </row>
    <row r="22" spans="1:8" s="11" customFormat="1" ht="12.75" x14ac:dyDescent="0.2">
      <c r="A22" s="73"/>
      <c r="B22" s="74" t="s">
        <v>329</v>
      </c>
      <c r="C22" s="186">
        <v>0</v>
      </c>
      <c r="D22" s="186">
        <v>0</v>
      </c>
      <c r="E22" s="187">
        <v>0</v>
      </c>
      <c r="F22" s="186">
        <v>0</v>
      </c>
      <c r="G22" s="186">
        <v>0</v>
      </c>
      <c r="H22" s="76">
        <f t="shared" si="4"/>
        <v>0</v>
      </c>
    </row>
    <row r="23" spans="1:8" s="11" customFormat="1" ht="12.75" x14ac:dyDescent="0.2">
      <c r="A23" s="73"/>
      <c r="B23" s="74" t="s">
        <v>330</v>
      </c>
      <c r="C23" s="186">
        <v>569262</v>
      </c>
      <c r="D23" s="186">
        <v>863654</v>
      </c>
      <c r="E23" s="187">
        <v>1432916</v>
      </c>
      <c r="F23" s="186">
        <v>1432916</v>
      </c>
      <c r="G23" s="186">
        <v>1432916</v>
      </c>
      <c r="H23" s="76">
        <f t="shared" si="4"/>
        <v>0</v>
      </c>
    </row>
    <row r="24" spans="1:8" s="11" customFormat="1" ht="12.75" x14ac:dyDescent="0.2">
      <c r="A24" s="73"/>
      <c r="B24" s="74" t="s">
        <v>331</v>
      </c>
      <c r="C24" s="186">
        <v>319944</v>
      </c>
      <c r="D24" s="186">
        <v>356561</v>
      </c>
      <c r="E24" s="187">
        <v>676505</v>
      </c>
      <c r="F24" s="186">
        <v>676505</v>
      </c>
      <c r="G24" s="186">
        <v>676505</v>
      </c>
      <c r="H24" s="76">
        <f t="shared" si="4"/>
        <v>0</v>
      </c>
    </row>
    <row r="25" spans="1:8" s="11" customFormat="1" ht="12.75" x14ac:dyDescent="0.2">
      <c r="A25" s="73"/>
      <c r="B25" s="74" t="s">
        <v>332</v>
      </c>
      <c r="C25" s="186">
        <v>828568</v>
      </c>
      <c r="D25" s="186">
        <v>-614228</v>
      </c>
      <c r="E25" s="187">
        <v>214340</v>
      </c>
      <c r="F25" s="186">
        <v>214340</v>
      </c>
      <c r="G25" s="186">
        <v>214340</v>
      </c>
      <c r="H25" s="76">
        <f t="shared" si="4"/>
        <v>0</v>
      </c>
    </row>
    <row r="26" spans="1:8" s="11" customFormat="1" ht="12.75" x14ac:dyDescent="0.2">
      <c r="A26" s="73"/>
      <c r="B26" s="74" t="s">
        <v>333</v>
      </c>
      <c r="C26" s="186">
        <v>131906</v>
      </c>
      <c r="D26" s="186">
        <v>329494</v>
      </c>
      <c r="E26" s="187">
        <v>461400</v>
      </c>
      <c r="F26" s="186">
        <v>461400</v>
      </c>
      <c r="G26" s="186">
        <v>461400</v>
      </c>
      <c r="H26" s="76">
        <f t="shared" si="4"/>
        <v>0</v>
      </c>
    </row>
    <row r="27" spans="1:8" s="11" customFormat="1" ht="12.75" x14ac:dyDescent="0.2">
      <c r="A27" s="73"/>
      <c r="B27" s="74" t="s">
        <v>334</v>
      </c>
      <c r="C27" s="186">
        <v>536804</v>
      </c>
      <c r="D27" s="186">
        <v>0</v>
      </c>
      <c r="E27" s="187">
        <v>0</v>
      </c>
      <c r="F27" s="186">
        <v>0</v>
      </c>
      <c r="G27" s="186">
        <v>0</v>
      </c>
      <c r="H27" s="76">
        <f t="shared" si="4"/>
        <v>0</v>
      </c>
    </row>
    <row r="28" spans="1:8" s="11" customFormat="1" ht="12.75" x14ac:dyDescent="0.2">
      <c r="A28" s="73"/>
      <c r="B28" s="74" t="s">
        <v>335</v>
      </c>
      <c r="C28" s="186">
        <v>0</v>
      </c>
      <c r="D28" s="186">
        <v>213881</v>
      </c>
      <c r="E28" s="187">
        <v>750685</v>
      </c>
      <c r="F28" s="186">
        <v>750685</v>
      </c>
      <c r="G28" s="186">
        <v>750685</v>
      </c>
      <c r="H28" s="76">
        <f t="shared" si="4"/>
        <v>0</v>
      </c>
    </row>
    <row r="29" spans="1:8" s="11" customFormat="1" ht="12.75" x14ac:dyDescent="0.2">
      <c r="A29" s="267" t="s">
        <v>336</v>
      </c>
      <c r="B29" s="273"/>
      <c r="C29" s="188">
        <f>SUM(C30:C38)</f>
        <v>5172989</v>
      </c>
      <c r="D29" s="188">
        <v>2793751</v>
      </c>
      <c r="E29" s="188">
        <v>7966740</v>
      </c>
      <c r="F29" s="188">
        <v>7769306</v>
      </c>
      <c r="G29" s="188">
        <v>6294286</v>
      </c>
      <c r="H29" s="72">
        <f t="shared" ref="H29" si="5">SUM(H30:H38)</f>
        <v>197434</v>
      </c>
    </row>
    <row r="30" spans="1:8" s="11" customFormat="1" ht="12.75" x14ac:dyDescent="0.2">
      <c r="A30" s="73"/>
      <c r="B30" s="74" t="s">
        <v>337</v>
      </c>
      <c r="C30" s="186">
        <v>200000</v>
      </c>
      <c r="D30" s="186">
        <v>109581</v>
      </c>
      <c r="E30" s="187">
        <v>309581</v>
      </c>
      <c r="F30" s="186">
        <v>309581</v>
      </c>
      <c r="G30" s="186">
        <v>296085</v>
      </c>
      <c r="H30" s="61">
        <f>E30-F30</f>
        <v>0</v>
      </c>
    </row>
    <row r="31" spans="1:8" s="11" customFormat="1" ht="12.75" x14ac:dyDescent="0.2">
      <c r="A31" s="73"/>
      <c r="B31" s="74" t="s">
        <v>338</v>
      </c>
      <c r="C31" s="186">
        <v>0</v>
      </c>
      <c r="D31" s="186">
        <v>224604</v>
      </c>
      <c r="E31" s="187">
        <v>224604</v>
      </c>
      <c r="F31" s="186">
        <v>224604</v>
      </c>
      <c r="G31" s="186">
        <v>224604</v>
      </c>
      <c r="H31" s="61">
        <f t="shared" ref="H31:H33" si="6">E31-F31</f>
        <v>0</v>
      </c>
    </row>
    <row r="32" spans="1:8" s="11" customFormat="1" ht="12.75" x14ac:dyDescent="0.2">
      <c r="A32" s="73"/>
      <c r="B32" s="74" t="s">
        <v>339</v>
      </c>
      <c r="C32" s="186">
        <v>0</v>
      </c>
      <c r="D32" s="186">
        <v>2023723</v>
      </c>
      <c r="E32" s="187">
        <v>2023723</v>
      </c>
      <c r="F32" s="186">
        <v>2023723</v>
      </c>
      <c r="G32" s="186">
        <v>1914067</v>
      </c>
      <c r="H32" s="61">
        <f t="shared" si="6"/>
        <v>0</v>
      </c>
    </row>
    <row r="33" spans="1:8" s="11" customFormat="1" ht="12.75" x14ac:dyDescent="0.2">
      <c r="A33" s="73"/>
      <c r="B33" s="74" t="s">
        <v>340</v>
      </c>
      <c r="C33" s="186">
        <v>3000</v>
      </c>
      <c r="D33" s="186">
        <v>635262</v>
      </c>
      <c r="E33" s="187">
        <v>638262</v>
      </c>
      <c r="F33" s="186">
        <v>638262</v>
      </c>
      <c r="G33" s="186">
        <v>550351</v>
      </c>
      <c r="H33" s="61">
        <f t="shared" si="6"/>
        <v>0</v>
      </c>
    </row>
    <row r="34" spans="1:8" s="11" customFormat="1" ht="25.5" x14ac:dyDescent="0.2">
      <c r="A34" s="152"/>
      <c r="B34" s="156" t="s">
        <v>586</v>
      </c>
      <c r="C34" s="186">
        <v>0</v>
      </c>
      <c r="D34" s="186">
        <v>1864721</v>
      </c>
      <c r="E34" s="187">
        <v>1864721</v>
      </c>
      <c r="F34" s="186">
        <v>1864721</v>
      </c>
      <c r="G34" s="186">
        <v>1864721</v>
      </c>
      <c r="H34" s="151">
        <f>E34-F34</f>
        <v>0</v>
      </c>
    </row>
    <row r="35" spans="1:8" s="11" customFormat="1" ht="12.75" x14ac:dyDescent="0.2">
      <c r="A35" s="73"/>
      <c r="B35" s="74" t="s">
        <v>341</v>
      </c>
      <c r="C35" s="186">
        <v>469039</v>
      </c>
      <c r="D35" s="186">
        <v>631</v>
      </c>
      <c r="E35" s="187">
        <v>469670</v>
      </c>
      <c r="F35" s="186">
        <v>469670</v>
      </c>
      <c r="G35" s="186">
        <v>469670</v>
      </c>
      <c r="H35" s="76">
        <f t="shared" ref="H35:H38" si="7">E35-F35</f>
        <v>0</v>
      </c>
    </row>
    <row r="36" spans="1:8" s="11" customFormat="1" ht="12.75" x14ac:dyDescent="0.2">
      <c r="A36" s="73"/>
      <c r="B36" s="74" t="s">
        <v>342</v>
      </c>
      <c r="C36" s="186">
        <v>2267615</v>
      </c>
      <c r="D36" s="186">
        <v>-1878961</v>
      </c>
      <c r="E36" s="187">
        <v>388654</v>
      </c>
      <c r="F36" s="186">
        <v>191220</v>
      </c>
      <c r="G36" s="186">
        <v>186453</v>
      </c>
      <c r="H36" s="76">
        <f t="shared" si="7"/>
        <v>197434</v>
      </c>
    </row>
    <row r="37" spans="1:8" s="11" customFormat="1" ht="12.75" x14ac:dyDescent="0.2">
      <c r="A37" s="73"/>
      <c r="B37" s="74" t="s">
        <v>343</v>
      </c>
      <c r="C37" s="186">
        <v>100000</v>
      </c>
      <c r="D37" s="186">
        <v>17323</v>
      </c>
      <c r="E37" s="187">
        <v>117323</v>
      </c>
      <c r="F37" s="186">
        <v>117323</v>
      </c>
      <c r="G37" s="186">
        <v>117323</v>
      </c>
      <c r="H37" s="76">
        <f t="shared" si="7"/>
        <v>0</v>
      </c>
    </row>
    <row r="38" spans="1:8" s="11" customFormat="1" ht="12.75" x14ac:dyDescent="0.2">
      <c r="A38" s="73"/>
      <c r="B38" s="74" t="s">
        <v>344</v>
      </c>
      <c r="C38" s="186">
        <v>2133335</v>
      </c>
      <c r="D38" s="186">
        <v>-203133</v>
      </c>
      <c r="E38" s="187">
        <v>1930202</v>
      </c>
      <c r="F38" s="186">
        <v>1930202</v>
      </c>
      <c r="G38" s="186">
        <v>671012</v>
      </c>
      <c r="H38" s="76">
        <f t="shared" si="7"/>
        <v>0</v>
      </c>
    </row>
    <row r="39" spans="1:8" s="11" customFormat="1" ht="25.5" customHeight="1" x14ac:dyDescent="0.2">
      <c r="A39" s="269" t="s">
        <v>605</v>
      </c>
      <c r="B39" s="270"/>
      <c r="C39" s="188">
        <f>SUM(C40:C48)</f>
        <v>0</v>
      </c>
      <c r="D39" s="188">
        <v>443567</v>
      </c>
      <c r="E39" s="188">
        <v>443567</v>
      </c>
      <c r="F39" s="188">
        <v>443567</v>
      </c>
      <c r="G39" s="188">
        <v>307733</v>
      </c>
      <c r="H39" s="170">
        <f t="shared" ref="H39" si="8">SUM(H40:H48)</f>
        <v>0</v>
      </c>
    </row>
    <row r="40" spans="1:8" s="11" customFormat="1" ht="12.75" x14ac:dyDescent="0.2">
      <c r="A40" s="73"/>
      <c r="B40" s="74" t="s">
        <v>345</v>
      </c>
      <c r="C40" s="186">
        <v>0</v>
      </c>
      <c r="D40" s="186">
        <v>0</v>
      </c>
      <c r="E40" s="187">
        <v>0</v>
      </c>
      <c r="F40" s="186">
        <v>0</v>
      </c>
      <c r="G40" s="186">
        <v>0</v>
      </c>
      <c r="H40" s="61">
        <f>E40-F40</f>
        <v>0</v>
      </c>
    </row>
    <row r="41" spans="1:8" s="11" customFormat="1" ht="12.75" x14ac:dyDescent="0.2">
      <c r="A41" s="73"/>
      <c r="B41" s="74" t="s">
        <v>346</v>
      </c>
      <c r="C41" s="186">
        <v>0</v>
      </c>
      <c r="D41" s="186">
        <v>0</v>
      </c>
      <c r="E41" s="187">
        <v>0</v>
      </c>
      <c r="F41" s="186">
        <v>0</v>
      </c>
      <c r="G41" s="186">
        <v>0</v>
      </c>
      <c r="H41" s="61">
        <f t="shared" ref="H41:H48" si="9">E41-F41</f>
        <v>0</v>
      </c>
    </row>
    <row r="42" spans="1:8" s="11" customFormat="1" ht="12.75" x14ac:dyDescent="0.2">
      <c r="A42" s="73"/>
      <c r="B42" s="74" t="s">
        <v>347</v>
      </c>
      <c r="C42" s="186">
        <v>0</v>
      </c>
      <c r="D42" s="186">
        <v>0</v>
      </c>
      <c r="E42" s="187">
        <v>0</v>
      </c>
      <c r="F42" s="186">
        <v>0</v>
      </c>
      <c r="G42" s="186">
        <v>0</v>
      </c>
      <c r="H42" s="61">
        <f t="shared" si="9"/>
        <v>0</v>
      </c>
    </row>
    <row r="43" spans="1:8" s="11" customFormat="1" ht="12.75" x14ac:dyDescent="0.2">
      <c r="A43" s="73"/>
      <c r="B43" s="74" t="s">
        <v>348</v>
      </c>
      <c r="C43" s="186">
        <v>0</v>
      </c>
      <c r="D43" s="186">
        <v>443567</v>
      </c>
      <c r="E43" s="187">
        <v>443567</v>
      </c>
      <c r="F43" s="186">
        <v>443567</v>
      </c>
      <c r="G43" s="186">
        <v>307733</v>
      </c>
      <c r="H43" s="61">
        <f t="shared" si="9"/>
        <v>0</v>
      </c>
    </row>
    <row r="44" spans="1:8" s="11" customFormat="1" ht="12.75" x14ac:dyDescent="0.2">
      <c r="A44" s="73"/>
      <c r="B44" s="74" t="s">
        <v>349</v>
      </c>
      <c r="C44" s="186">
        <v>0</v>
      </c>
      <c r="D44" s="186">
        <v>0</v>
      </c>
      <c r="E44" s="187">
        <v>0</v>
      </c>
      <c r="F44" s="186">
        <v>0</v>
      </c>
      <c r="G44" s="186">
        <v>0</v>
      </c>
      <c r="H44" s="61">
        <f t="shared" si="9"/>
        <v>0</v>
      </c>
    </row>
    <row r="45" spans="1:8" s="11" customFormat="1" ht="12.75" x14ac:dyDescent="0.2">
      <c r="A45" s="73"/>
      <c r="B45" s="74" t="s">
        <v>350</v>
      </c>
      <c r="C45" s="186">
        <v>0</v>
      </c>
      <c r="D45" s="186">
        <v>0</v>
      </c>
      <c r="E45" s="187">
        <v>0</v>
      </c>
      <c r="F45" s="186">
        <v>0</v>
      </c>
      <c r="G45" s="186">
        <v>0</v>
      </c>
      <c r="H45" s="61">
        <f t="shared" si="9"/>
        <v>0</v>
      </c>
    </row>
    <row r="46" spans="1:8" s="11" customFormat="1" ht="12.75" x14ac:dyDescent="0.2">
      <c r="A46" s="73"/>
      <c r="B46" s="74" t="s">
        <v>351</v>
      </c>
      <c r="C46" s="186">
        <v>0</v>
      </c>
      <c r="D46" s="186">
        <v>0</v>
      </c>
      <c r="E46" s="187">
        <v>0</v>
      </c>
      <c r="F46" s="186">
        <v>0</v>
      </c>
      <c r="G46" s="186">
        <v>0</v>
      </c>
      <c r="H46" s="61">
        <f t="shared" si="9"/>
        <v>0</v>
      </c>
    </row>
    <row r="47" spans="1:8" s="11" customFormat="1" ht="12.75" x14ac:dyDescent="0.2">
      <c r="A47" s="73"/>
      <c r="B47" s="74" t="s">
        <v>352</v>
      </c>
      <c r="C47" s="186">
        <v>0</v>
      </c>
      <c r="D47" s="186">
        <v>0</v>
      </c>
      <c r="E47" s="187">
        <v>0</v>
      </c>
      <c r="F47" s="186">
        <v>0</v>
      </c>
      <c r="G47" s="186">
        <v>0</v>
      </c>
      <c r="H47" s="61">
        <f t="shared" si="9"/>
        <v>0</v>
      </c>
    </row>
    <row r="48" spans="1:8" s="11" customFormat="1" ht="12.75" x14ac:dyDescent="0.2">
      <c r="A48" s="73"/>
      <c r="B48" s="74" t="s">
        <v>353</v>
      </c>
      <c r="C48" s="186">
        <v>0</v>
      </c>
      <c r="D48" s="186">
        <v>0</v>
      </c>
      <c r="E48" s="187">
        <v>0</v>
      </c>
      <c r="F48" s="186">
        <v>0</v>
      </c>
      <c r="G48" s="186">
        <v>0</v>
      </c>
      <c r="H48" s="61">
        <f t="shared" si="9"/>
        <v>0</v>
      </c>
    </row>
    <row r="49" spans="1:8" s="11" customFormat="1" ht="27" customHeight="1" x14ac:dyDescent="0.2">
      <c r="A49" s="269" t="s">
        <v>606</v>
      </c>
      <c r="B49" s="270"/>
      <c r="C49" s="188">
        <f>SUM(C50:C58)</f>
        <v>0</v>
      </c>
      <c r="D49" s="188">
        <v>166155</v>
      </c>
      <c r="E49" s="188">
        <v>166155</v>
      </c>
      <c r="F49" s="188">
        <v>166155</v>
      </c>
      <c r="G49" s="188">
        <v>166155</v>
      </c>
      <c r="H49" s="170">
        <f t="shared" ref="H49" si="10">SUM(H50:H58)</f>
        <v>0</v>
      </c>
    </row>
    <row r="50" spans="1:8" s="11" customFormat="1" ht="12.75" x14ac:dyDescent="0.2">
      <c r="A50" s="73"/>
      <c r="B50" s="74" t="s">
        <v>354</v>
      </c>
      <c r="C50" s="186">
        <v>0</v>
      </c>
      <c r="D50" s="186">
        <v>61308</v>
      </c>
      <c r="E50" s="187">
        <v>61308</v>
      </c>
      <c r="F50" s="186">
        <v>61308</v>
      </c>
      <c r="G50" s="186">
        <v>61308</v>
      </c>
      <c r="H50" s="61">
        <f>E50-F50</f>
        <v>0</v>
      </c>
    </row>
    <row r="51" spans="1:8" s="11" customFormat="1" ht="12.75" x14ac:dyDescent="0.2">
      <c r="A51" s="73"/>
      <c r="B51" s="74" t="s">
        <v>355</v>
      </c>
      <c r="C51" s="168">
        <v>0</v>
      </c>
      <c r="D51" s="169">
        <v>0</v>
      </c>
      <c r="E51" s="169">
        <v>0</v>
      </c>
      <c r="F51" s="168">
        <v>0</v>
      </c>
      <c r="G51" s="169">
        <v>0</v>
      </c>
      <c r="H51" s="61">
        <f t="shared" ref="H51:H58" si="11">E51-F51</f>
        <v>0</v>
      </c>
    </row>
    <row r="52" spans="1:8" s="11" customFormat="1" ht="12.75" x14ac:dyDescent="0.2">
      <c r="A52" s="73"/>
      <c r="B52" s="74" t="s">
        <v>356</v>
      </c>
      <c r="C52" s="168">
        <v>0</v>
      </c>
      <c r="D52" s="169">
        <v>0</v>
      </c>
      <c r="E52" s="169">
        <v>0</v>
      </c>
      <c r="F52" s="168">
        <v>0</v>
      </c>
      <c r="G52" s="169">
        <v>0</v>
      </c>
      <c r="H52" s="61">
        <f t="shared" si="11"/>
        <v>0</v>
      </c>
    </row>
    <row r="53" spans="1:8" s="11" customFormat="1" ht="12.75" x14ac:dyDescent="0.2">
      <c r="A53" s="73"/>
      <c r="B53" s="74" t="s">
        <v>357</v>
      </c>
      <c r="C53" s="168">
        <v>0</v>
      </c>
      <c r="D53" s="169">
        <v>0</v>
      </c>
      <c r="E53" s="169">
        <v>0</v>
      </c>
      <c r="F53" s="168">
        <v>0</v>
      </c>
      <c r="G53" s="169">
        <v>0</v>
      </c>
      <c r="H53" s="61">
        <f t="shared" si="11"/>
        <v>0</v>
      </c>
    </row>
    <row r="54" spans="1:8" s="11" customFormat="1" ht="12.75" x14ac:dyDescent="0.2">
      <c r="A54" s="73"/>
      <c r="B54" s="74" t="s">
        <v>358</v>
      </c>
      <c r="C54" s="75">
        <v>0</v>
      </c>
      <c r="D54" s="61">
        <v>0</v>
      </c>
      <c r="E54" s="61">
        <v>0</v>
      </c>
      <c r="F54" s="75">
        <v>0</v>
      </c>
      <c r="G54" s="61">
        <v>0</v>
      </c>
      <c r="H54" s="61">
        <f t="shared" si="11"/>
        <v>0</v>
      </c>
    </row>
    <row r="55" spans="1:8" s="11" customFormat="1" ht="12.75" x14ac:dyDescent="0.2">
      <c r="A55" s="73"/>
      <c r="B55" s="74" t="s">
        <v>359</v>
      </c>
      <c r="C55" s="75">
        <v>0</v>
      </c>
      <c r="D55" s="61">
        <v>0</v>
      </c>
      <c r="E55" s="61">
        <v>0</v>
      </c>
      <c r="F55" s="75">
        <v>0</v>
      </c>
      <c r="G55" s="61">
        <v>0</v>
      </c>
      <c r="H55" s="61">
        <f t="shared" si="11"/>
        <v>0</v>
      </c>
    </row>
    <row r="56" spans="1:8" s="11" customFormat="1" ht="12.75" x14ac:dyDescent="0.2">
      <c r="A56" s="73"/>
      <c r="B56" s="74" t="s">
        <v>360</v>
      </c>
      <c r="C56" s="75">
        <v>0</v>
      </c>
      <c r="D56" s="61">
        <v>0</v>
      </c>
      <c r="E56" s="61">
        <v>0</v>
      </c>
      <c r="F56" s="75">
        <v>0</v>
      </c>
      <c r="G56" s="61">
        <v>0</v>
      </c>
      <c r="H56" s="61">
        <f t="shared" si="11"/>
        <v>0</v>
      </c>
    </row>
    <row r="57" spans="1:8" s="11" customFormat="1" ht="12.75" x14ac:dyDescent="0.2">
      <c r="A57" s="73"/>
      <c r="B57" s="74" t="s">
        <v>361</v>
      </c>
      <c r="C57" s="75">
        <v>0</v>
      </c>
      <c r="D57" s="61">
        <v>0</v>
      </c>
      <c r="E57" s="61">
        <v>0</v>
      </c>
      <c r="F57" s="75">
        <v>0</v>
      </c>
      <c r="G57" s="61">
        <v>0</v>
      </c>
      <c r="H57" s="61">
        <f t="shared" si="11"/>
        <v>0</v>
      </c>
    </row>
    <row r="58" spans="1:8" s="11" customFormat="1" ht="12.75" x14ac:dyDescent="0.2">
      <c r="A58" s="73"/>
      <c r="B58" s="74" t="s">
        <v>362</v>
      </c>
      <c r="C58" s="75">
        <v>0</v>
      </c>
      <c r="D58" s="61">
        <v>104847</v>
      </c>
      <c r="E58" s="61">
        <v>104847</v>
      </c>
      <c r="F58" s="75">
        <v>104847</v>
      </c>
      <c r="G58" s="61">
        <v>104847</v>
      </c>
      <c r="H58" s="61">
        <f t="shared" si="11"/>
        <v>0</v>
      </c>
    </row>
    <row r="59" spans="1:8" s="11" customFormat="1" ht="12.75" x14ac:dyDescent="0.2">
      <c r="A59" s="267" t="s">
        <v>363</v>
      </c>
      <c r="B59" s="268"/>
      <c r="C59" s="72">
        <f>SUM(C60:C62)</f>
        <v>0</v>
      </c>
      <c r="D59" s="72">
        <f t="shared" ref="D59:H59" si="12">SUM(D60:D62)</f>
        <v>0</v>
      </c>
      <c r="E59" s="72">
        <f t="shared" si="12"/>
        <v>0</v>
      </c>
      <c r="F59" s="72">
        <f t="shared" si="12"/>
        <v>0</v>
      </c>
      <c r="G59" s="72">
        <f t="shared" si="12"/>
        <v>0</v>
      </c>
      <c r="H59" s="72">
        <f t="shared" si="12"/>
        <v>0</v>
      </c>
    </row>
    <row r="60" spans="1:8" s="11" customFormat="1" ht="12.75" x14ac:dyDescent="0.2">
      <c r="A60" s="73"/>
      <c r="B60" s="74" t="s">
        <v>364</v>
      </c>
      <c r="C60" s="75">
        <v>0</v>
      </c>
      <c r="D60" s="61">
        <v>0</v>
      </c>
      <c r="E60" s="61">
        <f>D60+C60</f>
        <v>0</v>
      </c>
      <c r="F60" s="75">
        <v>0</v>
      </c>
      <c r="G60" s="61">
        <v>0</v>
      </c>
      <c r="H60" s="61">
        <f>E60-F60</f>
        <v>0</v>
      </c>
    </row>
    <row r="61" spans="1:8" s="11" customFormat="1" ht="12.75" x14ac:dyDescent="0.2">
      <c r="A61" s="73"/>
      <c r="B61" s="74" t="s">
        <v>365</v>
      </c>
      <c r="C61" s="75">
        <v>0</v>
      </c>
      <c r="D61" s="61">
        <v>0</v>
      </c>
      <c r="E61" s="61">
        <f t="shared" ref="E61:E62" si="13">D61+C61</f>
        <v>0</v>
      </c>
      <c r="F61" s="75">
        <v>0</v>
      </c>
      <c r="G61" s="61">
        <v>0</v>
      </c>
      <c r="H61" s="61">
        <f t="shared" ref="H61:H62" si="14">E61-F61</f>
        <v>0</v>
      </c>
    </row>
    <row r="62" spans="1:8" s="11" customFormat="1" ht="12.75" x14ac:dyDescent="0.2">
      <c r="A62" s="73"/>
      <c r="B62" s="74" t="s">
        <v>366</v>
      </c>
      <c r="C62" s="75">
        <v>0</v>
      </c>
      <c r="D62" s="61">
        <v>0</v>
      </c>
      <c r="E62" s="61">
        <f t="shared" si="13"/>
        <v>0</v>
      </c>
      <c r="F62" s="75">
        <v>0</v>
      </c>
      <c r="G62" s="61">
        <v>0</v>
      </c>
      <c r="H62" s="61">
        <f t="shared" si="14"/>
        <v>0</v>
      </c>
    </row>
    <row r="63" spans="1:8" s="11" customFormat="1" ht="12.75" x14ac:dyDescent="0.2">
      <c r="A63" s="267" t="s">
        <v>607</v>
      </c>
      <c r="B63" s="268"/>
      <c r="C63" s="170">
        <f>SUM(C64:C71)</f>
        <v>0</v>
      </c>
      <c r="D63" s="170">
        <f t="shared" ref="D63:H63" si="15">SUM(D64:D71)</f>
        <v>0</v>
      </c>
      <c r="E63" s="170">
        <f t="shared" si="15"/>
        <v>0</v>
      </c>
      <c r="F63" s="170">
        <f t="shared" si="15"/>
        <v>0</v>
      </c>
      <c r="G63" s="170">
        <f t="shared" si="15"/>
        <v>0</v>
      </c>
      <c r="H63" s="170">
        <f t="shared" si="15"/>
        <v>0</v>
      </c>
    </row>
    <row r="64" spans="1:8" s="11" customFormat="1" ht="12.75" x14ac:dyDescent="0.2">
      <c r="A64" s="73"/>
      <c r="B64" s="74" t="s">
        <v>367</v>
      </c>
      <c r="C64" s="75">
        <v>0</v>
      </c>
      <c r="D64" s="61">
        <v>0</v>
      </c>
      <c r="E64" s="61">
        <f>C64+D64</f>
        <v>0</v>
      </c>
      <c r="F64" s="75">
        <v>0</v>
      </c>
      <c r="G64" s="61">
        <v>0</v>
      </c>
      <c r="H64" s="61">
        <f>E64-F64</f>
        <v>0</v>
      </c>
    </row>
    <row r="65" spans="1:8" s="11" customFormat="1" ht="12.75" x14ac:dyDescent="0.2">
      <c r="A65" s="73"/>
      <c r="B65" s="74" t="s">
        <v>368</v>
      </c>
      <c r="C65" s="75">
        <v>0</v>
      </c>
      <c r="D65" s="61">
        <v>0</v>
      </c>
      <c r="E65" s="61">
        <f t="shared" ref="E65:E71" si="16">C65+D65</f>
        <v>0</v>
      </c>
      <c r="F65" s="75">
        <v>0</v>
      </c>
      <c r="G65" s="61">
        <v>0</v>
      </c>
      <c r="H65" s="61">
        <f t="shared" ref="H65:H71" si="17">E65-F65</f>
        <v>0</v>
      </c>
    </row>
    <row r="66" spans="1:8" s="11" customFormat="1" ht="12.75" x14ac:dyDescent="0.2">
      <c r="A66" s="73"/>
      <c r="B66" s="74" t="s">
        <v>369</v>
      </c>
      <c r="C66" s="75">
        <v>0</v>
      </c>
      <c r="D66" s="61">
        <v>0</v>
      </c>
      <c r="E66" s="61">
        <f t="shared" si="16"/>
        <v>0</v>
      </c>
      <c r="F66" s="75">
        <v>0</v>
      </c>
      <c r="G66" s="61">
        <v>0</v>
      </c>
      <c r="H66" s="61">
        <f t="shared" si="17"/>
        <v>0</v>
      </c>
    </row>
    <row r="67" spans="1:8" s="11" customFormat="1" ht="12.75" x14ac:dyDescent="0.2">
      <c r="A67" s="73"/>
      <c r="B67" s="74" t="s">
        <v>370</v>
      </c>
      <c r="C67" s="75">
        <v>0</v>
      </c>
      <c r="D67" s="61">
        <v>0</v>
      </c>
      <c r="E67" s="61">
        <f t="shared" si="16"/>
        <v>0</v>
      </c>
      <c r="F67" s="75">
        <v>0</v>
      </c>
      <c r="G67" s="61">
        <v>0</v>
      </c>
      <c r="H67" s="61">
        <f t="shared" si="17"/>
        <v>0</v>
      </c>
    </row>
    <row r="68" spans="1:8" s="11" customFormat="1" ht="12.75" x14ac:dyDescent="0.2">
      <c r="A68" s="73"/>
      <c r="B68" s="74" t="s">
        <v>371</v>
      </c>
      <c r="C68" s="75">
        <v>0</v>
      </c>
      <c r="D68" s="61">
        <v>0</v>
      </c>
      <c r="E68" s="61">
        <f t="shared" si="16"/>
        <v>0</v>
      </c>
      <c r="F68" s="75">
        <v>0</v>
      </c>
      <c r="G68" s="61">
        <v>0</v>
      </c>
      <c r="H68" s="61">
        <f t="shared" si="17"/>
        <v>0</v>
      </c>
    </row>
    <row r="69" spans="1:8" s="11" customFormat="1" ht="12.75" x14ac:dyDescent="0.2">
      <c r="A69" s="73"/>
      <c r="B69" s="74" t="s">
        <v>372</v>
      </c>
      <c r="C69" s="75">
        <v>0</v>
      </c>
      <c r="D69" s="61">
        <v>0</v>
      </c>
      <c r="E69" s="61">
        <f t="shared" si="16"/>
        <v>0</v>
      </c>
      <c r="F69" s="75">
        <v>0</v>
      </c>
      <c r="G69" s="61">
        <v>0</v>
      </c>
      <c r="H69" s="61">
        <f t="shared" si="17"/>
        <v>0</v>
      </c>
    </row>
    <row r="70" spans="1:8" s="11" customFormat="1" ht="12.75" x14ac:dyDescent="0.2">
      <c r="A70" s="73"/>
      <c r="B70" s="74" t="s">
        <v>373</v>
      </c>
      <c r="C70" s="75">
        <v>0</v>
      </c>
      <c r="D70" s="61">
        <v>0</v>
      </c>
      <c r="E70" s="61">
        <f t="shared" si="16"/>
        <v>0</v>
      </c>
      <c r="F70" s="75">
        <v>0</v>
      </c>
      <c r="G70" s="61">
        <v>0</v>
      </c>
      <c r="H70" s="61">
        <f t="shared" si="17"/>
        <v>0</v>
      </c>
    </row>
    <row r="71" spans="1:8" s="11" customFormat="1" ht="12.75" x14ac:dyDescent="0.2">
      <c r="A71" s="73"/>
      <c r="B71" s="74" t="s">
        <v>374</v>
      </c>
      <c r="C71" s="75">
        <v>0</v>
      </c>
      <c r="D71" s="61">
        <v>0</v>
      </c>
      <c r="E71" s="61">
        <f t="shared" si="16"/>
        <v>0</v>
      </c>
      <c r="F71" s="75">
        <v>0</v>
      </c>
      <c r="G71" s="61">
        <v>0</v>
      </c>
      <c r="H71" s="61">
        <f t="shared" si="17"/>
        <v>0</v>
      </c>
    </row>
    <row r="72" spans="1:8" s="11" customFormat="1" ht="12.75" x14ac:dyDescent="0.2">
      <c r="A72" s="267" t="s">
        <v>375</v>
      </c>
      <c r="B72" s="268"/>
      <c r="C72" s="72">
        <f>SUM(C73:C75)</f>
        <v>0</v>
      </c>
      <c r="D72" s="72">
        <f t="shared" ref="D72:H72" si="18">SUM(D73:D75)</f>
        <v>0</v>
      </c>
      <c r="E72" s="72">
        <f t="shared" si="18"/>
        <v>0</v>
      </c>
      <c r="F72" s="72">
        <f t="shared" si="18"/>
        <v>0</v>
      </c>
      <c r="G72" s="72">
        <f t="shared" si="18"/>
        <v>0</v>
      </c>
      <c r="H72" s="72">
        <f t="shared" si="18"/>
        <v>0</v>
      </c>
    </row>
    <row r="73" spans="1:8" s="11" customFormat="1" ht="12.75" x14ac:dyDescent="0.2">
      <c r="A73" s="73"/>
      <c r="B73" s="74" t="s">
        <v>376</v>
      </c>
      <c r="C73" s="75">
        <v>0</v>
      </c>
      <c r="D73" s="61">
        <v>0</v>
      </c>
      <c r="E73" s="61">
        <f>D73+C73</f>
        <v>0</v>
      </c>
      <c r="F73" s="75">
        <v>0</v>
      </c>
      <c r="G73" s="61">
        <v>0</v>
      </c>
      <c r="H73" s="61">
        <f>E73-F73</f>
        <v>0</v>
      </c>
    </row>
    <row r="74" spans="1:8" s="11" customFormat="1" ht="12.75" x14ac:dyDescent="0.2">
      <c r="A74" s="73"/>
      <c r="B74" s="74" t="s">
        <v>377</v>
      </c>
      <c r="C74" s="75">
        <v>0</v>
      </c>
      <c r="D74" s="61">
        <v>0</v>
      </c>
      <c r="E74" s="61">
        <f t="shared" ref="E74:E75" si="19">D74+C74</f>
        <v>0</v>
      </c>
      <c r="F74" s="75">
        <v>0</v>
      </c>
      <c r="G74" s="61">
        <v>0</v>
      </c>
      <c r="H74" s="61">
        <f t="shared" ref="H74:H75" si="20">E74-F74</f>
        <v>0</v>
      </c>
    </row>
    <row r="75" spans="1:8" s="11" customFormat="1" ht="12.75" x14ac:dyDescent="0.2">
      <c r="A75" s="73"/>
      <c r="B75" s="74" t="s">
        <v>378</v>
      </c>
      <c r="C75" s="75">
        <v>0</v>
      </c>
      <c r="D75" s="61">
        <v>0</v>
      </c>
      <c r="E75" s="61">
        <f t="shared" si="19"/>
        <v>0</v>
      </c>
      <c r="F75" s="75">
        <v>0</v>
      </c>
      <c r="G75" s="61">
        <v>0</v>
      </c>
      <c r="H75" s="61">
        <f t="shared" si="20"/>
        <v>0</v>
      </c>
    </row>
    <row r="76" spans="1:8" s="11" customFormat="1" ht="12.75" x14ac:dyDescent="0.2">
      <c r="A76" s="267" t="s">
        <v>379</v>
      </c>
      <c r="B76" s="268"/>
      <c r="C76" s="72">
        <f>SUM(C77:C83)</f>
        <v>0</v>
      </c>
      <c r="D76" s="72">
        <f t="shared" ref="D76:H76" si="21">SUM(D77:D83)</f>
        <v>0</v>
      </c>
      <c r="E76" s="72">
        <f t="shared" si="21"/>
        <v>0</v>
      </c>
      <c r="F76" s="72">
        <f t="shared" si="21"/>
        <v>0</v>
      </c>
      <c r="G76" s="72">
        <f t="shared" si="21"/>
        <v>0</v>
      </c>
      <c r="H76" s="72">
        <f t="shared" si="21"/>
        <v>0</v>
      </c>
    </row>
    <row r="77" spans="1:8" s="11" customFormat="1" ht="12.75" x14ac:dyDescent="0.2">
      <c r="A77" s="73"/>
      <c r="B77" s="74" t="s">
        <v>380</v>
      </c>
      <c r="C77" s="75">
        <v>0</v>
      </c>
      <c r="D77" s="61">
        <v>0</v>
      </c>
      <c r="E77" s="61">
        <f>D77+C77</f>
        <v>0</v>
      </c>
      <c r="F77" s="75">
        <v>0</v>
      </c>
      <c r="G77" s="61">
        <v>0</v>
      </c>
      <c r="H77" s="61">
        <f>E77-F77</f>
        <v>0</v>
      </c>
    </row>
    <row r="78" spans="1:8" s="11" customFormat="1" ht="12.75" x14ac:dyDescent="0.2">
      <c r="A78" s="73"/>
      <c r="B78" s="74" t="s">
        <v>381</v>
      </c>
      <c r="C78" s="75">
        <v>0</v>
      </c>
      <c r="D78" s="61">
        <v>0</v>
      </c>
      <c r="E78" s="61">
        <f t="shared" ref="E78:E83" si="22">D78+C78</f>
        <v>0</v>
      </c>
      <c r="F78" s="75">
        <v>0</v>
      </c>
      <c r="G78" s="61">
        <v>0</v>
      </c>
      <c r="H78" s="61">
        <f t="shared" ref="H78:H83" si="23">E78-F78</f>
        <v>0</v>
      </c>
    </row>
    <row r="79" spans="1:8" s="11" customFormat="1" ht="12.75" x14ac:dyDescent="0.2">
      <c r="A79" s="73"/>
      <c r="B79" s="74" t="s">
        <v>382</v>
      </c>
      <c r="C79" s="75">
        <v>0</v>
      </c>
      <c r="D79" s="61">
        <v>0</v>
      </c>
      <c r="E79" s="61">
        <f t="shared" si="22"/>
        <v>0</v>
      </c>
      <c r="F79" s="75">
        <v>0</v>
      </c>
      <c r="G79" s="61">
        <v>0</v>
      </c>
      <c r="H79" s="61">
        <f t="shared" si="23"/>
        <v>0</v>
      </c>
    </row>
    <row r="80" spans="1:8" s="11" customFormat="1" ht="12.75" x14ac:dyDescent="0.2">
      <c r="A80" s="73"/>
      <c r="B80" s="74" t="s">
        <v>383</v>
      </c>
      <c r="C80" s="75">
        <v>0</v>
      </c>
      <c r="D80" s="61">
        <v>0</v>
      </c>
      <c r="E80" s="61">
        <f t="shared" si="22"/>
        <v>0</v>
      </c>
      <c r="F80" s="75">
        <v>0</v>
      </c>
      <c r="G80" s="61">
        <v>0</v>
      </c>
      <c r="H80" s="61">
        <f t="shared" si="23"/>
        <v>0</v>
      </c>
    </row>
    <row r="81" spans="1:8" s="11" customFormat="1" ht="12.75" x14ac:dyDescent="0.2">
      <c r="A81" s="73"/>
      <c r="B81" s="74" t="s">
        <v>384</v>
      </c>
      <c r="C81" s="75">
        <v>0</v>
      </c>
      <c r="D81" s="61">
        <v>0</v>
      </c>
      <c r="E81" s="61">
        <f t="shared" si="22"/>
        <v>0</v>
      </c>
      <c r="F81" s="75">
        <v>0</v>
      </c>
      <c r="G81" s="61">
        <v>0</v>
      </c>
      <c r="H81" s="61">
        <f t="shared" si="23"/>
        <v>0</v>
      </c>
    </row>
    <row r="82" spans="1:8" s="11" customFormat="1" ht="12.75" x14ac:dyDescent="0.2">
      <c r="A82" s="73"/>
      <c r="B82" s="74" t="s">
        <v>385</v>
      </c>
      <c r="C82" s="75">
        <v>0</v>
      </c>
      <c r="D82" s="61">
        <v>0</v>
      </c>
      <c r="E82" s="61">
        <f t="shared" si="22"/>
        <v>0</v>
      </c>
      <c r="F82" s="75">
        <v>0</v>
      </c>
      <c r="G82" s="61">
        <v>0</v>
      </c>
      <c r="H82" s="61">
        <f t="shared" si="23"/>
        <v>0</v>
      </c>
    </row>
    <row r="83" spans="1:8" s="11" customFormat="1" ht="12.75" x14ac:dyDescent="0.2">
      <c r="A83" s="77"/>
      <c r="B83" s="78" t="s">
        <v>386</v>
      </c>
      <c r="C83" s="79">
        <v>0</v>
      </c>
      <c r="D83" s="80">
        <v>0</v>
      </c>
      <c r="E83" s="80">
        <f t="shared" si="22"/>
        <v>0</v>
      </c>
      <c r="F83" s="79">
        <v>0</v>
      </c>
      <c r="G83" s="80">
        <v>0</v>
      </c>
      <c r="H83" s="80">
        <f t="shared" si="23"/>
        <v>0</v>
      </c>
    </row>
    <row r="84" spans="1:8" s="11" customFormat="1" ht="12.75" x14ac:dyDescent="0.2">
      <c r="A84" s="13"/>
      <c r="C84" s="81"/>
      <c r="D84" s="81"/>
      <c r="E84" s="81"/>
      <c r="F84" s="81"/>
      <c r="G84" s="81"/>
      <c r="H84" s="81"/>
    </row>
    <row r="85" spans="1:8" s="11" customFormat="1" ht="12.75" x14ac:dyDescent="0.2">
      <c r="A85" s="271" t="s">
        <v>387</v>
      </c>
      <c r="B85" s="272"/>
      <c r="C85" s="82">
        <f t="shared" ref="C85:H85" si="24">C86+C94+C104+C114+C124+C134+C138+C147+C151</f>
        <v>0</v>
      </c>
      <c r="D85" s="82">
        <f t="shared" si="24"/>
        <v>0</v>
      </c>
      <c r="E85" s="82">
        <f t="shared" si="24"/>
        <v>0</v>
      </c>
      <c r="F85" s="82">
        <f t="shared" si="24"/>
        <v>0</v>
      </c>
      <c r="G85" s="82">
        <f t="shared" si="24"/>
        <v>0</v>
      </c>
      <c r="H85" s="82">
        <f t="shared" si="24"/>
        <v>0</v>
      </c>
    </row>
    <row r="86" spans="1:8" s="11" customFormat="1" ht="12.75" x14ac:dyDescent="0.2">
      <c r="A86" s="267" t="s">
        <v>319</v>
      </c>
      <c r="B86" s="268"/>
      <c r="C86" s="72">
        <f>SUM(C87:C93)</f>
        <v>0</v>
      </c>
      <c r="D86" s="72">
        <f t="shared" ref="D86" si="25">SUM(D87:D93)</f>
        <v>0</v>
      </c>
      <c r="E86" s="72">
        <f t="shared" ref="E86" si="26">SUM(E87:E93)</f>
        <v>0</v>
      </c>
      <c r="F86" s="72">
        <f t="shared" ref="F86" si="27">SUM(F87:F93)</f>
        <v>0</v>
      </c>
      <c r="G86" s="72">
        <f t="shared" ref="G86" si="28">SUM(G87:G93)</f>
        <v>0</v>
      </c>
      <c r="H86" s="72">
        <f t="shared" ref="H86" si="29">SUM(H87:H93)</f>
        <v>0</v>
      </c>
    </row>
    <row r="87" spans="1:8" s="11" customFormat="1" ht="12.75" x14ac:dyDescent="0.2">
      <c r="A87" s="73"/>
      <c r="B87" s="74" t="s">
        <v>320</v>
      </c>
      <c r="C87" s="75">
        <v>0</v>
      </c>
      <c r="D87" s="61">
        <v>0</v>
      </c>
      <c r="E87" s="61">
        <f>D87+C87</f>
        <v>0</v>
      </c>
      <c r="F87" s="75">
        <v>0</v>
      </c>
      <c r="G87" s="61">
        <v>0</v>
      </c>
      <c r="H87" s="61">
        <f>E87-F87</f>
        <v>0</v>
      </c>
    </row>
    <row r="88" spans="1:8" s="11" customFormat="1" ht="12.75" x14ac:dyDescent="0.2">
      <c r="A88" s="73"/>
      <c r="B88" s="74" t="s">
        <v>321</v>
      </c>
      <c r="C88" s="75">
        <v>0</v>
      </c>
      <c r="D88" s="61">
        <v>0</v>
      </c>
      <c r="E88" s="61">
        <f t="shared" ref="E88:E93" si="30">D88+C88</f>
        <v>0</v>
      </c>
      <c r="F88" s="75">
        <v>0</v>
      </c>
      <c r="G88" s="61">
        <v>0</v>
      </c>
      <c r="H88" s="61">
        <f t="shared" ref="H88:H93" si="31">E88-F88</f>
        <v>0</v>
      </c>
    </row>
    <row r="89" spans="1:8" s="11" customFormat="1" ht="12.75" x14ac:dyDescent="0.2">
      <c r="A89" s="73"/>
      <c r="B89" s="74" t="s">
        <v>322</v>
      </c>
      <c r="C89" s="75">
        <v>0</v>
      </c>
      <c r="D89" s="61">
        <v>0</v>
      </c>
      <c r="E89" s="61">
        <f t="shared" si="30"/>
        <v>0</v>
      </c>
      <c r="F89" s="75">
        <v>0</v>
      </c>
      <c r="G89" s="61">
        <v>0</v>
      </c>
      <c r="H89" s="61">
        <f t="shared" si="31"/>
        <v>0</v>
      </c>
    </row>
    <row r="90" spans="1:8" s="11" customFormat="1" ht="12.75" x14ac:dyDescent="0.2">
      <c r="A90" s="73"/>
      <c r="B90" s="74" t="s">
        <v>323</v>
      </c>
      <c r="C90" s="75">
        <v>0</v>
      </c>
      <c r="D90" s="61">
        <v>0</v>
      </c>
      <c r="E90" s="61">
        <f t="shared" si="30"/>
        <v>0</v>
      </c>
      <c r="F90" s="75">
        <v>0</v>
      </c>
      <c r="G90" s="61">
        <v>0</v>
      </c>
      <c r="H90" s="61">
        <f t="shared" si="31"/>
        <v>0</v>
      </c>
    </row>
    <row r="91" spans="1:8" s="11" customFormat="1" ht="12.75" x14ac:dyDescent="0.2">
      <c r="A91" s="73"/>
      <c r="B91" s="74" t="s">
        <v>324</v>
      </c>
      <c r="C91" s="75">
        <v>0</v>
      </c>
      <c r="D91" s="61">
        <v>0</v>
      </c>
      <c r="E91" s="61">
        <f t="shared" si="30"/>
        <v>0</v>
      </c>
      <c r="F91" s="75">
        <v>0</v>
      </c>
      <c r="G91" s="61">
        <v>0</v>
      </c>
      <c r="H91" s="61">
        <f t="shared" si="31"/>
        <v>0</v>
      </c>
    </row>
    <row r="92" spans="1:8" s="11" customFormat="1" ht="12.75" x14ac:dyDescent="0.2">
      <c r="A92" s="73"/>
      <c r="B92" s="74" t="s">
        <v>325</v>
      </c>
      <c r="C92" s="75">
        <v>0</v>
      </c>
      <c r="D92" s="61">
        <v>0</v>
      </c>
      <c r="E92" s="61">
        <f t="shared" si="30"/>
        <v>0</v>
      </c>
      <c r="F92" s="75">
        <v>0</v>
      </c>
      <c r="G92" s="61">
        <v>0</v>
      </c>
      <c r="H92" s="61">
        <f t="shared" si="31"/>
        <v>0</v>
      </c>
    </row>
    <row r="93" spans="1:8" s="11" customFormat="1" ht="12.75" x14ac:dyDescent="0.2">
      <c r="A93" s="73"/>
      <c r="B93" s="74" t="s">
        <v>326</v>
      </c>
      <c r="C93" s="75">
        <v>0</v>
      </c>
      <c r="D93" s="61">
        <v>0</v>
      </c>
      <c r="E93" s="61">
        <f t="shared" si="30"/>
        <v>0</v>
      </c>
      <c r="F93" s="75">
        <v>0</v>
      </c>
      <c r="G93" s="61">
        <v>0</v>
      </c>
      <c r="H93" s="61">
        <f t="shared" si="31"/>
        <v>0</v>
      </c>
    </row>
    <row r="94" spans="1:8" s="11" customFormat="1" ht="12.75" x14ac:dyDescent="0.2">
      <c r="A94" s="267" t="s">
        <v>327</v>
      </c>
      <c r="B94" s="268"/>
      <c r="C94" s="72">
        <f t="shared" ref="C94:H94" si="32">SUM(C95:C103)</f>
        <v>0</v>
      </c>
      <c r="D94" s="72">
        <f t="shared" si="32"/>
        <v>0</v>
      </c>
      <c r="E94" s="72">
        <f t="shared" si="32"/>
        <v>0</v>
      </c>
      <c r="F94" s="72">
        <f t="shared" si="32"/>
        <v>0</v>
      </c>
      <c r="G94" s="72">
        <f t="shared" si="32"/>
        <v>0</v>
      </c>
      <c r="H94" s="72">
        <f t="shared" si="32"/>
        <v>0</v>
      </c>
    </row>
    <row r="95" spans="1:8" s="11" customFormat="1" ht="25.5" x14ac:dyDescent="0.2">
      <c r="A95" s="152"/>
      <c r="B95" s="156" t="s">
        <v>585</v>
      </c>
      <c r="C95" s="75">
        <v>0</v>
      </c>
      <c r="D95" s="61">
        <v>0</v>
      </c>
      <c r="E95" s="151">
        <f>C95+D95</f>
        <v>0</v>
      </c>
      <c r="F95" s="75">
        <v>0</v>
      </c>
      <c r="G95" s="61">
        <v>0</v>
      </c>
      <c r="H95" s="151">
        <f>E95-F95</f>
        <v>0</v>
      </c>
    </row>
    <row r="96" spans="1:8" s="11" customFormat="1" ht="12.75" x14ac:dyDescent="0.2">
      <c r="A96" s="73"/>
      <c r="B96" s="74" t="s">
        <v>328</v>
      </c>
      <c r="C96" s="75">
        <v>0</v>
      </c>
      <c r="D96" s="61">
        <v>0</v>
      </c>
      <c r="E96" s="76">
        <f t="shared" ref="E96:E103" si="33">C96+D96</f>
        <v>0</v>
      </c>
      <c r="F96" s="75">
        <v>0</v>
      </c>
      <c r="G96" s="61">
        <v>0</v>
      </c>
      <c r="H96" s="76">
        <f t="shared" ref="H96:H103" si="34">E96-F96</f>
        <v>0</v>
      </c>
    </row>
    <row r="97" spans="1:8" s="11" customFormat="1" ht="12.75" x14ac:dyDescent="0.2">
      <c r="A97" s="73"/>
      <c r="B97" s="74" t="s">
        <v>329</v>
      </c>
      <c r="C97" s="75">
        <v>0</v>
      </c>
      <c r="D97" s="61">
        <v>0</v>
      </c>
      <c r="E97" s="76">
        <f t="shared" si="33"/>
        <v>0</v>
      </c>
      <c r="F97" s="75">
        <v>0</v>
      </c>
      <c r="G97" s="61">
        <v>0</v>
      </c>
      <c r="H97" s="76">
        <f t="shared" si="34"/>
        <v>0</v>
      </c>
    </row>
    <row r="98" spans="1:8" s="11" customFormat="1" ht="12.75" x14ac:dyDescent="0.2">
      <c r="A98" s="73"/>
      <c r="B98" s="74" t="s">
        <v>330</v>
      </c>
      <c r="C98" s="75">
        <v>0</v>
      </c>
      <c r="D98" s="61">
        <v>0</v>
      </c>
      <c r="E98" s="76">
        <f t="shared" si="33"/>
        <v>0</v>
      </c>
      <c r="F98" s="75">
        <v>0</v>
      </c>
      <c r="G98" s="61">
        <v>0</v>
      </c>
      <c r="H98" s="76">
        <f t="shared" si="34"/>
        <v>0</v>
      </c>
    </row>
    <row r="99" spans="1:8" s="11" customFormat="1" ht="12.75" x14ac:dyDescent="0.2">
      <c r="A99" s="73"/>
      <c r="B99" s="74" t="s">
        <v>331</v>
      </c>
      <c r="C99" s="75">
        <v>0</v>
      </c>
      <c r="D99" s="61">
        <v>0</v>
      </c>
      <c r="E99" s="76">
        <f t="shared" si="33"/>
        <v>0</v>
      </c>
      <c r="F99" s="75">
        <v>0</v>
      </c>
      <c r="G99" s="61">
        <v>0</v>
      </c>
      <c r="H99" s="76">
        <f t="shared" si="34"/>
        <v>0</v>
      </c>
    </row>
    <row r="100" spans="1:8" s="11" customFormat="1" ht="12.75" x14ac:dyDescent="0.2">
      <c r="A100" s="73"/>
      <c r="B100" s="74" t="s">
        <v>332</v>
      </c>
      <c r="C100" s="75">
        <v>0</v>
      </c>
      <c r="D100" s="61">
        <v>0</v>
      </c>
      <c r="E100" s="76">
        <f t="shared" si="33"/>
        <v>0</v>
      </c>
      <c r="F100" s="75">
        <v>0</v>
      </c>
      <c r="G100" s="61">
        <v>0</v>
      </c>
      <c r="H100" s="76">
        <f t="shared" si="34"/>
        <v>0</v>
      </c>
    </row>
    <row r="101" spans="1:8" s="11" customFormat="1" ht="12.75" x14ac:dyDescent="0.2">
      <c r="A101" s="73"/>
      <c r="B101" s="74" t="s">
        <v>333</v>
      </c>
      <c r="C101" s="75">
        <v>0</v>
      </c>
      <c r="D101" s="61">
        <v>0</v>
      </c>
      <c r="E101" s="76">
        <f t="shared" si="33"/>
        <v>0</v>
      </c>
      <c r="F101" s="75">
        <v>0</v>
      </c>
      <c r="G101" s="61">
        <v>0</v>
      </c>
      <c r="H101" s="76">
        <f t="shared" si="34"/>
        <v>0</v>
      </c>
    </row>
    <row r="102" spans="1:8" s="11" customFormat="1" ht="12.75" x14ac:dyDescent="0.2">
      <c r="A102" s="73"/>
      <c r="B102" s="74" t="s">
        <v>334</v>
      </c>
      <c r="C102" s="75">
        <v>0</v>
      </c>
      <c r="D102" s="61">
        <v>0</v>
      </c>
      <c r="E102" s="76">
        <f t="shared" si="33"/>
        <v>0</v>
      </c>
      <c r="F102" s="75">
        <v>0</v>
      </c>
      <c r="G102" s="61">
        <v>0</v>
      </c>
      <c r="H102" s="76">
        <f t="shared" si="34"/>
        <v>0</v>
      </c>
    </row>
    <row r="103" spans="1:8" s="11" customFormat="1" ht="12.75" x14ac:dyDescent="0.2">
      <c r="A103" s="73"/>
      <c r="B103" s="74" t="s">
        <v>335</v>
      </c>
      <c r="C103" s="75">
        <v>0</v>
      </c>
      <c r="D103" s="61">
        <v>0</v>
      </c>
      <c r="E103" s="76">
        <f t="shared" si="33"/>
        <v>0</v>
      </c>
      <c r="F103" s="75">
        <v>0</v>
      </c>
      <c r="G103" s="61">
        <v>0</v>
      </c>
      <c r="H103" s="76">
        <f t="shared" si="34"/>
        <v>0</v>
      </c>
    </row>
    <row r="104" spans="1:8" s="11" customFormat="1" ht="12.75" x14ac:dyDescent="0.2">
      <c r="A104" s="267" t="s">
        <v>336</v>
      </c>
      <c r="B104" s="268"/>
      <c r="C104" s="72">
        <f t="shared" ref="C104:H104" si="35">SUM(C105:C113)</f>
        <v>0</v>
      </c>
      <c r="D104" s="72">
        <f t="shared" si="35"/>
        <v>0</v>
      </c>
      <c r="E104" s="72">
        <f t="shared" si="35"/>
        <v>0</v>
      </c>
      <c r="F104" s="72">
        <f t="shared" si="35"/>
        <v>0</v>
      </c>
      <c r="G104" s="72">
        <f t="shared" si="35"/>
        <v>0</v>
      </c>
      <c r="H104" s="72">
        <f t="shared" si="35"/>
        <v>0</v>
      </c>
    </row>
    <row r="105" spans="1:8" s="11" customFormat="1" ht="12.75" x14ac:dyDescent="0.2">
      <c r="A105" s="73"/>
      <c r="B105" s="74" t="s">
        <v>337</v>
      </c>
      <c r="C105" s="151">
        <v>0</v>
      </c>
      <c r="D105" s="61">
        <v>0</v>
      </c>
      <c r="E105" s="61">
        <f>D105+C105</f>
        <v>0</v>
      </c>
      <c r="F105" s="75">
        <v>0</v>
      </c>
      <c r="G105" s="61">
        <v>0</v>
      </c>
      <c r="H105" s="61">
        <f>E105-F105</f>
        <v>0</v>
      </c>
    </row>
    <row r="106" spans="1:8" s="11" customFormat="1" ht="12.75" x14ac:dyDescent="0.2">
      <c r="A106" s="73"/>
      <c r="B106" s="74" t="s">
        <v>338</v>
      </c>
      <c r="C106" s="151">
        <v>0</v>
      </c>
      <c r="D106" s="61">
        <v>0</v>
      </c>
      <c r="E106" s="61">
        <f t="shared" ref="E106:E108" si="36">D106+C106</f>
        <v>0</v>
      </c>
      <c r="F106" s="75">
        <v>0</v>
      </c>
      <c r="G106" s="61">
        <v>0</v>
      </c>
      <c r="H106" s="61">
        <f t="shared" ref="H106:H108" si="37">E106-F106</f>
        <v>0</v>
      </c>
    </row>
    <row r="107" spans="1:8" s="11" customFormat="1" ht="12.75" x14ac:dyDescent="0.2">
      <c r="A107" s="73"/>
      <c r="B107" s="74" t="s">
        <v>339</v>
      </c>
      <c r="C107" s="151">
        <v>0</v>
      </c>
      <c r="D107" s="61">
        <v>0</v>
      </c>
      <c r="E107" s="61">
        <f t="shared" si="36"/>
        <v>0</v>
      </c>
      <c r="F107" s="75">
        <v>0</v>
      </c>
      <c r="G107" s="61">
        <v>0</v>
      </c>
      <c r="H107" s="61">
        <f t="shared" si="37"/>
        <v>0</v>
      </c>
    </row>
    <row r="108" spans="1:8" s="11" customFormat="1" ht="12.75" x14ac:dyDescent="0.2">
      <c r="A108" s="73"/>
      <c r="B108" s="74" t="s">
        <v>340</v>
      </c>
      <c r="C108" s="151">
        <v>0</v>
      </c>
      <c r="D108" s="61">
        <v>0</v>
      </c>
      <c r="E108" s="61">
        <f t="shared" si="36"/>
        <v>0</v>
      </c>
      <c r="F108" s="75">
        <v>0</v>
      </c>
      <c r="G108" s="61">
        <v>0</v>
      </c>
      <c r="H108" s="61">
        <f t="shared" si="37"/>
        <v>0</v>
      </c>
    </row>
    <row r="109" spans="1:8" s="11" customFormat="1" ht="25.5" x14ac:dyDescent="0.2">
      <c r="A109" s="152"/>
      <c r="B109" s="156" t="s">
        <v>586</v>
      </c>
      <c r="C109" s="151">
        <v>0</v>
      </c>
      <c r="D109" s="61">
        <v>0</v>
      </c>
      <c r="E109" s="151">
        <f>C109+D109</f>
        <v>0</v>
      </c>
      <c r="F109" s="75">
        <v>0</v>
      </c>
      <c r="G109" s="61">
        <v>0</v>
      </c>
      <c r="H109" s="151">
        <f>E109-F109</f>
        <v>0</v>
      </c>
    </row>
    <row r="110" spans="1:8" s="11" customFormat="1" ht="12.75" x14ac:dyDescent="0.2">
      <c r="A110" s="73"/>
      <c r="B110" s="74" t="s">
        <v>341</v>
      </c>
      <c r="C110" s="151">
        <v>0</v>
      </c>
      <c r="D110" s="61">
        <v>0</v>
      </c>
      <c r="E110" s="76">
        <f t="shared" ref="E110:E113" si="38">C110+D110</f>
        <v>0</v>
      </c>
      <c r="F110" s="75">
        <v>0</v>
      </c>
      <c r="G110" s="61">
        <v>0</v>
      </c>
      <c r="H110" s="76">
        <f t="shared" ref="H110:H113" si="39">E110-F110</f>
        <v>0</v>
      </c>
    </row>
    <row r="111" spans="1:8" s="11" customFormat="1" ht="12.75" x14ac:dyDescent="0.2">
      <c r="A111" s="73"/>
      <c r="B111" s="74" t="s">
        <v>342</v>
      </c>
      <c r="C111" s="151">
        <v>0</v>
      </c>
      <c r="D111" s="61">
        <v>0</v>
      </c>
      <c r="E111" s="76">
        <f t="shared" si="38"/>
        <v>0</v>
      </c>
      <c r="F111" s="75">
        <v>0</v>
      </c>
      <c r="G111" s="61">
        <v>0</v>
      </c>
      <c r="H111" s="76">
        <f t="shared" si="39"/>
        <v>0</v>
      </c>
    </row>
    <row r="112" spans="1:8" s="11" customFormat="1" ht="12.75" x14ac:dyDescent="0.2">
      <c r="A112" s="73"/>
      <c r="B112" s="74" t="s">
        <v>343</v>
      </c>
      <c r="C112" s="75">
        <v>0</v>
      </c>
      <c r="D112" s="61">
        <v>0</v>
      </c>
      <c r="E112" s="76">
        <f t="shared" si="38"/>
        <v>0</v>
      </c>
      <c r="F112" s="75">
        <v>0</v>
      </c>
      <c r="G112" s="61">
        <v>0</v>
      </c>
      <c r="H112" s="76">
        <f t="shared" si="39"/>
        <v>0</v>
      </c>
    </row>
    <row r="113" spans="1:8" s="11" customFormat="1" ht="12.75" x14ac:dyDescent="0.2">
      <c r="A113" s="73"/>
      <c r="B113" s="74" t="s">
        <v>344</v>
      </c>
      <c r="C113" s="75">
        <v>0</v>
      </c>
      <c r="D113" s="61">
        <v>0</v>
      </c>
      <c r="E113" s="76">
        <f t="shared" si="38"/>
        <v>0</v>
      </c>
      <c r="F113" s="75">
        <v>0</v>
      </c>
      <c r="G113" s="61">
        <v>0</v>
      </c>
      <c r="H113" s="76">
        <f t="shared" si="39"/>
        <v>0</v>
      </c>
    </row>
    <row r="114" spans="1:8" s="11" customFormat="1" ht="27.75" customHeight="1" x14ac:dyDescent="0.2">
      <c r="A114" s="269" t="s">
        <v>605</v>
      </c>
      <c r="B114" s="270"/>
      <c r="C114" s="170">
        <f>SUM(C115:C123)</f>
        <v>0</v>
      </c>
      <c r="D114" s="170">
        <f t="shared" ref="D114:H114" si="40">SUM(D115:D123)</f>
        <v>0</v>
      </c>
      <c r="E114" s="170">
        <f t="shared" si="40"/>
        <v>0</v>
      </c>
      <c r="F114" s="170">
        <f t="shared" si="40"/>
        <v>0</v>
      </c>
      <c r="G114" s="170">
        <f t="shared" si="40"/>
        <v>0</v>
      </c>
      <c r="H114" s="170">
        <f t="shared" si="40"/>
        <v>0</v>
      </c>
    </row>
    <row r="115" spans="1:8" s="11" customFormat="1" ht="12.75" x14ac:dyDescent="0.2">
      <c r="A115" s="73"/>
      <c r="B115" s="74" t="s">
        <v>345</v>
      </c>
      <c r="C115" s="75">
        <v>0</v>
      </c>
      <c r="D115" s="61">
        <v>0</v>
      </c>
      <c r="E115" s="61">
        <f>C115+D115</f>
        <v>0</v>
      </c>
      <c r="F115" s="75">
        <v>0</v>
      </c>
      <c r="G115" s="61">
        <v>0</v>
      </c>
      <c r="H115" s="61">
        <f>E115-F115</f>
        <v>0</v>
      </c>
    </row>
    <row r="116" spans="1:8" s="11" customFormat="1" ht="12.75" x14ac:dyDescent="0.2">
      <c r="A116" s="73"/>
      <c r="B116" s="74" t="s">
        <v>346</v>
      </c>
      <c r="C116" s="75">
        <v>0</v>
      </c>
      <c r="D116" s="61">
        <v>0</v>
      </c>
      <c r="E116" s="61">
        <f t="shared" ref="E116:E123" si="41">C116+D116</f>
        <v>0</v>
      </c>
      <c r="F116" s="75">
        <v>0</v>
      </c>
      <c r="G116" s="61">
        <v>0</v>
      </c>
      <c r="H116" s="61">
        <f t="shared" ref="H116:H123" si="42">E116-F116</f>
        <v>0</v>
      </c>
    </row>
    <row r="117" spans="1:8" s="11" customFormat="1" ht="12.75" x14ac:dyDescent="0.2">
      <c r="A117" s="73"/>
      <c r="B117" s="74" t="s">
        <v>347</v>
      </c>
      <c r="C117" s="75">
        <v>0</v>
      </c>
      <c r="D117" s="61">
        <v>0</v>
      </c>
      <c r="E117" s="61">
        <f t="shared" si="41"/>
        <v>0</v>
      </c>
      <c r="F117" s="75">
        <v>0</v>
      </c>
      <c r="G117" s="61">
        <v>0</v>
      </c>
      <c r="H117" s="61">
        <f t="shared" si="42"/>
        <v>0</v>
      </c>
    </row>
    <row r="118" spans="1:8" s="11" customFormat="1" ht="12.75" x14ac:dyDescent="0.2">
      <c r="A118" s="73"/>
      <c r="B118" s="74" t="s">
        <v>348</v>
      </c>
      <c r="C118" s="75">
        <v>0</v>
      </c>
      <c r="D118" s="61">
        <v>0</v>
      </c>
      <c r="E118" s="61">
        <f t="shared" si="41"/>
        <v>0</v>
      </c>
      <c r="F118" s="75">
        <v>0</v>
      </c>
      <c r="G118" s="61">
        <v>0</v>
      </c>
      <c r="H118" s="61">
        <f t="shared" si="42"/>
        <v>0</v>
      </c>
    </row>
    <row r="119" spans="1:8" s="11" customFormat="1" ht="12.75" x14ac:dyDescent="0.2">
      <c r="A119" s="73"/>
      <c r="B119" s="74" t="s">
        <v>349</v>
      </c>
      <c r="C119" s="75">
        <v>0</v>
      </c>
      <c r="D119" s="61">
        <v>0</v>
      </c>
      <c r="E119" s="61">
        <f t="shared" si="41"/>
        <v>0</v>
      </c>
      <c r="F119" s="75">
        <v>0</v>
      </c>
      <c r="G119" s="61">
        <v>0</v>
      </c>
      <c r="H119" s="61">
        <f t="shared" si="42"/>
        <v>0</v>
      </c>
    </row>
    <row r="120" spans="1:8" s="11" customFormat="1" ht="12.75" x14ac:dyDescent="0.2">
      <c r="A120" s="73"/>
      <c r="B120" s="74" t="s">
        <v>350</v>
      </c>
      <c r="C120" s="75">
        <v>0</v>
      </c>
      <c r="D120" s="61">
        <v>0</v>
      </c>
      <c r="E120" s="61">
        <f t="shared" si="41"/>
        <v>0</v>
      </c>
      <c r="F120" s="75">
        <v>0</v>
      </c>
      <c r="G120" s="61">
        <v>0</v>
      </c>
      <c r="H120" s="61">
        <f t="shared" si="42"/>
        <v>0</v>
      </c>
    </row>
    <row r="121" spans="1:8" s="11" customFormat="1" ht="12.75" x14ac:dyDescent="0.2">
      <c r="A121" s="73"/>
      <c r="B121" s="74" t="s">
        <v>351</v>
      </c>
      <c r="C121" s="75">
        <v>0</v>
      </c>
      <c r="D121" s="61">
        <v>0</v>
      </c>
      <c r="E121" s="61">
        <f t="shared" si="41"/>
        <v>0</v>
      </c>
      <c r="F121" s="75">
        <v>0</v>
      </c>
      <c r="G121" s="61">
        <v>0</v>
      </c>
      <c r="H121" s="61">
        <f t="shared" si="42"/>
        <v>0</v>
      </c>
    </row>
    <row r="122" spans="1:8" s="11" customFormat="1" ht="12.75" x14ac:dyDescent="0.2">
      <c r="A122" s="73"/>
      <c r="B122" s="74" t="s">
        <v>352</v>
      </c>
      <c r="C122" s="75">
        <v>0</v>
      </c>
      <c r="D122" s="61">
        <v>0</v>
      </c>
      <c r="E122" s="61">
        <f t="shared" si="41"/>
        <v>0</v>
      </c>
      <c r="F122" s="75">
        <v>0</v>
      </c>
      <c r="G122" s="61">
        <v>0</v>
      </c>
      <c r="H122" s="61">
        <f t="shared" si="42"/>
        <v>0</v>
      </c>
    </row>
    <row r="123" spans="1:8" s="11" customFormat="1" ht="12.75" x14ac:dyDescent="0.2">
      <c r="A123" s="73"/>
      <c r="B123" s="74" t="s">
        <v>353</v>
      </c>
      <c r="C123" s="75">
        <v>0</v>
      </c>
      <c r="D123" s="61">
        <v>0</v>
      </c>
      <c r="E123" s="61">
        <f t="shared" si="41"/>
        <v>0</v>
      </c>
      <c r="F123" s="75">
        <v>0</v>
      </c>
      <c r="G123" s="61">
        <v>0</v>
      </c>
      <c r="H123" s="61">
        <f t="shared" si="42"/>
        <v>0</v>
      </c>
    </row>
    <row r="124" spans="1:8" s="11" customFormat="1" ht="26.25" customHeight="1" x14ac:dyDescent="0.2">
      <c r="A124" s="269" t="s">
        <v>606</v>
      </c>
      <c r="B124" s="270"/>
      <c r="C124" s="170">
        <f>SUM(C125:C133)</f>
        <v>0</v>
      </c>
      <c r="D124" s="170">
        <f t="shared" ref="D124:H124" si="43">SUM(D125:D133)</f>
        <v>0</v>
      </c>
      <c r="E124" s="170">
        <f t="shared" si="43"/>
        <v>0</v>
      </c>
      <c r="F124" s="170">
        <f t="shared" si="43"/>
        <v>0</v>
      </c>
      <c r="G124" s="170">
        <f t="shared" si="43"/>
        <v>0</v>
      </c>
      <c r="H124" s="170">
        <f t="shared" si="43"/>
        <v>0</v>
      </c>
    </row>
    <row r="125" spans="1:8" s="11" customFormat="1" ht="12.75" x14ac:dyDescent="0.2">
      <c r="A125" s="73"/>
      <c r="B125" s="74" t="s">
        <v>354</v>
      </c>
      <c r="C125" s="75">
        <v>0</v>
      </c>
      <c r="D125" s="61">
        <v>0</v>
      </c>
      <c r="E125" s="61">
        <f>C125+D125</f>
        <v>0</v>
      </c>
      <c r="F125" s="75">
        <v>0</v>
      </c>
      <c r="G125" s="61">
        <v>0</v>
      </c>
      <c r="H125" s="61">
        <f>E125-F125</f>
        <v>0</v>
      </c>
    </row>
    <row r="126" spans="1:8" s="11" customFormat="1" ht="12.75" x14ac:dyDescent="0.2">
      <c r="A126" s="73"/>
      <c r="B126" s="74" t="s">
        <v>355</v>
      </c>
      <c r="C126" s="75">
        <v>0</v>
      </c>
      <c r="D126" s="61">
        <v>0</v>
      </c>
      <c r="E126" s="61">
        <f t="shared" ref="E126:E132" si="44">C126+D126</f>
        <v>0</v>
      </c>
      <c r="F126" s="75">
        <v>0</v>
      </c>
      <c r="G126" s="61">
        <v>0</v>
      </c>
      <c r="H126" s="61">
        <f t="shared" ref="H126:H133" si="45">E126-F126</f>
        <v>0</v>
      </c>
    </row>
    <row r="127" spans="1:8" s="11" customFormat="1" ht="12.75" x14ac:dyDescent="0.2">
      <c r="A127" s="73"/>
      <c r="B127" s="74" t="s">
        <v>356</v>
      </c>
      <c r="C127" s="75">
        <v>0</v>
      </c>
      <c r="D127" s="61">
        <v>0</v>
      </c>
      <c r="E127" s="61">
        <f t="shared" si="44"/>
        <v>0</v>
      </c>
      <c r="F127" s="75">
        <v>0</v>
      </c>
      <c r="G127" s="61">
        <v>0</v>
      </c>
      <c r="H127" s="61">
        <f t="shared" si="45"/>
        <v>0</v>
      </c>
    </row>
    <row r="128" spans="1:8" s="11" customFormat="1" ht="12.75" x14ac:dyDescent="0.2">
      <c r="A128" s="73"/>
      <c r="B128" s="74" t="s">
        <v>357</v>
      </c>
      <c r="C128" s="75">
        <v>0</v>
      </c>
      <c r="D128" s="61">
        <v>0</v>
      </c>
      <c r="E128" s="61">
        <f t="shared" si="44"/>
        <v>0</v>
      </c>
      <c r="F128" s="75">
        <v>0</v>
      </c>
      <c r="G128" s="61">
        <v>0</v>
      </c>
      <c r="H128" s="61">
        <f t="shared" si="45"/>
        <v>0</v>
      </c>
    </row>
    <row r="129" spans="1:8" s="11" customFormat="1" ht="12.75" x14ac:dyDescent="0.2">
      <c r="A129" s="73"/>
      <c r="B129" s="74" t="s">
        <v>358</v>
      </c>
      <c r="C129" s="75">
        <v>0</v>
      </c>
      <c r="D129" s="61">
        <v>0</v>
      </c>
      <c r="E129" s="61">
        <f t="shared" si="44"/>
        <v>0</v>
      </c>
      <c r="F129" s="75">
        <v>0</v>
      </c>
      <c r="G129" s="61">
        <v>0</v>
      </c>
      <c r="H129" s="61">
        <f t="shared" si="45"/>
        <v>0</v>
      </c>
    </row>
    <row r="130" spans="1:8" s="11" customFormat="1" ht="12.75" x14ac:dyDescent="0.2">
      <c r="A130" s="73"/>
      <c r="B130" s="74" t="s">
        <v>359</v>
      </c>
      <c r="C130" s="75">
        <v>0</v>
      </c>
      <c r="D130" s="61">
        <v>0</v>
      </c>
      <c r="E130" s="61">
        <f t="shared" si="44"/>
        <v>0</v>
      </c>
      <c r="F130" s="75">
        <v>0</v>
      </c>
      <c r="G130" s="61">
        <v>0</v>
      </c>
      <c r="H130" s="61">
        <f t="shared" si="45"/>
        <v>0</v>
      </c>
    </row>
    <row r="131" spans="1:8" s="11" customFormat="1" ht="12.75" x14ac:dyDescent="0.2">
      <c r="A131" s="73"/>
      <c r="B131" s="74" t="s">
        <v>360</v>
      </c>
      <c r="C131" s="75">
        <v>0</v>
      </c>
      <c r="D131" s="61">
        <v>0</v>
      </c>
      <c r="E131" s="61">
        <f t="shared" si="44"/>
        <v>0</v>
      </c>
      <c r="F131" s="75">
        <v>0</v>
      </c>
      <c r="G131" s="61">
        <v>0</v>
      </c>
      <c r="H131" s="61">
        <f t="shared" si="45"/>
        <v>0</v>
      </c>
    </row>
    <row r="132" spans="1:8" s="11" customFormat="1" ht="12.75" x14ac:dyDescent="0.2">
      <c r="A132" s="73"/>
      <c r="B132" s="74" t="s">
        <v>361</v>
      </c>
      <c r="C132" s="75">
        <v>0</v>
      </c>
      <c r="D132" s="61">
        <v>0</v>
      </c>
      <c r="E132" s="61">
        <f t="shared" si="44"/>
        <v>0</v>
      </c>
      <c r="F132" s="75">
        <v>0</v>
      </c>
      <c r="G132" s="61">
        <v>0</v>
      </c>
      <c r="H132" s="61">
        <f t="shared" si="45"/>
        <v>0</v>
      </c>
    </row>
    <row r="133" spans="1:8" s="11" customFormat="1" ht="12.75" x14ac:dyDescent="0.2">
      <c r="A133" s="73"/>
      <c r="B133" s="74" t="s">
        <v>362</v>
      </c>
      <c r="C133" s="75">
        <v>0</v>
      </c>
      <c r="D133" s="61">
        <v>0</v>
      </c>
      <c r="E133" s="61">
        <f>C133+D133</f>
        <v>0</v>
      </c>
      <c r="F133" s="75">
        <v>0</v>
      </c>
      <c r="G133" s="61">
        <v>0</v>
      </c>
      <c r="H133" s="61">
        <f t="shared" si="45"/>
        <v>0</v>
      </c>
    </row>
    <row r="134" spans="1:8" s="11" customFormat="1" ht="12.75" x14ac:dyDescent="0.2">
      <c r="A134" s="267" t="s">
        <v>363</v>
      </c>
      <c r="B134" s="268"/>
      <c r="C134" s="72">
        <f>SUM(C135:C137)</f>
        <v>0</v>
      </c>
      <c r="D134" s="72">
        <f t="shared" ref="D134" si="46">SUM(D135:D137)</f>
        <v>0</v>
      </c>
      <c r="E134" s="72">
        <f t="shared" ref="E134" si="47">SUM(E135:E137)</f>
        <v>0</v>
      </c>
      <c r="F134" s="72">
        <f t="shared" ref="F134" si="48">SUM(F135:F137)</f>
        <v>0</v>
      </c>
      <c r="G134" s="72">
        <f t="shared" ref="G134" si="49">SUM(G135:G137)</f>
        <v>0</v>
      </c>
      <c r="H134" s="72">
        <f t="shared" ref="H134" si="50">SUM(H135:H137)</f>
        <v>0</v>
      </c>
    </row>
    <row r="135" spans="1:8" s="11" customFormat="1" ht="12.75" x14ac:dyDescent="0.2">
      <c r="A135" s="73"/>
      <c r="B135" s="74" t="s">
        <v>364</v>
      </c>
      <c r="C135" s="75">
        <v>0</v>
      </c>
      <c r="D135" s="61">
        <v>0</v>
      </c>
      <c r="E135" s="61">
        <f>D135+C135</f>
        <v>0</v>
      </c>
      <c r="F135" s="75">
        <v>0</v>
      </c>
      <c r="G135" s="61">
        <v>0</v>
      </c>
      <c r="H135" s="61">
        <f>E135-F135</f>
        <v>0</v>
      </c>
    </row>
    <row r="136" spans="1:8" s="11" customFormat="1" ht="12.75" x14ac:dyDescent="0.2">
      <c r="A136" s="73"/>
      <c r="B136" s="74" t="s">
        <v>365</v>
      </c>
      <c r="C136" s="75">
        <v>0</v>
      </c>
      <c r="D136" s="61">
        <v>0</v>
      </c>
      <c r="E136" s="61">
        <f t="shared" ref="E136:E137" si="51">D136+C136</f>
        <v>0</v>
      </c>
      <c r="F136" s="75">
        <v>0</v>
      </c>
      <c r="G136" s="61">
        <v>0</v>
      </c>
      <c r="H136" s="61">
        <f t="shared" ref="H136:H137" si="52">E136-F136</f>
        <v>0</v>
      </c>
    </row>
    <row r="137" spans="1:8" s="11" customFormat="1" ht="12.75" x14ac:dyDescent="0.2">
      <c r="A137" s="73"/>
      <c r="B137" s="74" t="s">
        <v>366</v>
      </c>
      <c r="C137" s="75">
        <v>0</v>
      </c>
      <c r="D137" s="61">
        <v>0</v>
      </c>
      <c r="E137" s="61">
        <f t="shared" si="51"/>
        <v>0</v>
      </c>
      <c r="F137" s="75">
        <v>0</v>
      </c>
      <c r="G137" s="61">
        <v>0</v>
      </c>
      <c r="H137" s="61">
        <f t="shared" si="52"/>
        <v>0</v>
      </c>
    </row>
    <row r="138" spans="1:8" s="11" customFormat="1" ht="12.75" x14ac:dyDescent="0.2">
      <c r="A138" s="267" t="s">
        <v>607</v>
      </c>
      <c r="B138" s="268"/>
      <c r="C138" s="170">
        <f>SUM(C139:C146)</f>
        <v>0</v>
      </c>
      <c r="D138" s="170">
        <f t="shared" ref="D138:H138" si="53">SUM(D139:D146)</f>
        <v>0</v>
      </c>
      <c r="E138" s="170">
        <f t="shared" si="53"/>
        <v>0</v>
      </c>
      <c r="F138" s="170">
        <f t="shared" si="53"/>
        <v>0</v>
      </c>
      <c r="G138" s="170">
        <f t="shared" si="53"/>
        <v>0</v>
      </c>
      <c r="H138" s="170">
        <f t="shared" si="53"/>
        <v>0</v>
      </c>
    </row>
    <row r="139" spans="1:8" s="11" customFormat="1" ht="12.75" x14ac:dyDescent="0.2">
      <c r="A139" s="73"/>
      <c r="B139" s="74" t="s">
        <v>367</v>
      </c>
      <c r="C139" s="75">
        <v>0</v>
      </c>
      <c r="D139" s="61">
        <v>0</v>
      </c>
      <c r="E139" s="61">
        <f>C139+D139</f>
        <v>0</v>
      </c>
      <c r="F139" s="75">
        <v>0</v>
      </c>
      <c r="G139" s="61">
        <v>0</v>
      </c>
      <c r="H139" s="61">
        <f>E139-F139</f>
        <v>0</v>
      </c>
    </row>
    <row r="140" spans="1:8" s="11" customFormat="1" ht="12.75" x14ac:dyDescent="0.2">
      <c r="A140" s="73"/>
      <c r="B140" s="74" t="s">
        <v>368</v>
      </c>
      <c r="C140" s="75">
        <v>0</v>
      </c>
      <c r="D140" s="61">
        <v>0</v>
      </c>
      <c r="E140" s="61">
        <f t="shared" ref="E140:E146" si="54">C140+D140</f>
        <v>0</v>
      </c>
      <c r="F140" s="75">
        <v>0</v>
      </c>
      <c r="G140" s="61">
        <v>0</v>
      </c>
      <c r="H140" s="61">
        <f t="shared" ref="H140:H146" si="55">E140-F140</f>
        <v>0</v>
      </c>
    </row>
    <row r="141" spans="1:8" s="11" customFormat="1" ht="12.75" x14ac:dyDescent="0.2">
      <c r="A141" s="73"/>
      <c r="B141" s="74" t="s">
        <v>369</v>
      </c>
      <c r="C141" s="75">
        <v>0</v>
      </c>
      <c r="D141" s="61">
        <v>0</v>
      </c>
      <c r="E141" s="61">
        <f t="shared" si="54"/>
        <v>0</v>
      </c>
      <c r="F141" s="75">
        <v>0</v>
      </c>
      <c r="G141" s="61">
        <v>0</v>
      </c>
      <c r="H141" s="61">
        <f t="shared" si="55"/>
        <v>0</v>
      </c>
    </row>
    <row r="142" spans="1:8" s="11" customFormat="1" ht="12.75" x14ac:dyDescent="0.2">
      <c r="A142" s="73"/>
      <c r="B142" s="74" t="s">
        <v>370</v>
      </c>
      <c r="C142" s="75">
        <v>0</v>
      </c>
      <c r="D142" s="61">
        <v>0</v>
      </c>
      <c r="E142" s="61">
        <f t="shared" si="54"/>
        <v>0</v>
      </c>
      <c r="F142" s="75">
        <v>0</v>
      </c>
      <c r="G142" s="61">
        <v>0</v>
      </c>
      <c r="H142" s="61">
        <f t="shared" si="55"/>
        <v>0</v>
      </c>
    </row>
    <row r="143" spans="1:8" s="11" customFormat="1" ht="12.75" x14ac:dyDescent="0.2">
      <c r="A143" s="73"/>
      <c r="B143" s="74" t="s">
        <v>371</v>
      </c>
      <c r="C143" s="75">
        <v>0</v>
      </c>
      <c r="D143" s="61">
        <v>0</v>
      </c>
      <c r="E143" s="61">
        <f t="shared" si="54"/>
        <v>0</v>
      </c>
      <c r="F143" s="75">
        <v>0</v>
      </c>
      <c r="G143" s="61">
        <v>0</v>
      </c>
      <c r="H143" s="61">
        <f t="shared" si="55"/>
        <v>0</v>
      </c>
    </row>
    <row r="144" spans="1:8" s="11" customFormat="1" ht="12.75" x14ac:dyDescent="0.2">
      <c r="A144" s="73"/>
      <c r="B144" s="74" t="s">
        <v>372</v>
      </c>
      <c r="C144" s="75">
        <v>0</v>
      </c>
      <c r="D144" s="61">
        <v>0</v>
      </c>
      <c r="E144" s="61">
        <f t="shared" si="54"/>
        <v>0</v>
      </c>
      <c r="F144" s="75">
        <v>0</v>
      </c>
      <c r="G144" s="61">
        <v>0</v>
      </c>
      <c r="H144" s="61">
        <f t="shared" si="55"/>
        <v>0</v>
      </c>
    </row>
    <row r="145" spans="1:8" s="11" customFormat="1" ht="12.75" x14ac:dyDescent="0.2">
      <c r="A145" s="73"/>
      <c r="B145" s="74" t="s">
        <v>373</v>
      </c>
      <c r="C145" s="75">
        <v>0</v>
      </c>
      <c r="D145" s="61">
        <v>0</v>
      </c>
      <c r="E145" s="61">
        <f t="shared" si="54"/>
        <v>0</v>
      </c>
      <c r="F145" s="75">
        <v>0</v>
      </c>
      <c r="G145" s="61">
        <v>0</v>
      </c>
      <c r="H145" s="61">
        <f t="shared" si="55"/>
        <v>0</v>
      </c>
    </row>
    <row r="146" spans="1:8" s="11" customFormat="1" ht="12.75" x14ac:dyDescent="0.2">
      <c r="A146" s="73"/>
      <c r="B146" s="74" t="s">
        <v>374</v>
      </c>
      <c r="C146" s="75">
        <v>0</v>
      </c>
      <c r="D146" s="61">
        <v>0</v>
      </c>
      <c r="E146" s="61">
        <f t="shared" si="54"/>
        <v>0</v>
      </c>
      <c r="F146" s="75">
        <v>0</v>
      </c>
      <c r="G146" s="61">
        <v>0</v>
      </c>
      <c r="H146" s="61">
        <f t="shared" si="55"/>
        <v>0</v>
      </c>
    </row>
    <row r="147" spans="1:8" s="11" customFormat="1" ht="12.75" x14ac:dyDescent="0.2">
      <c r="A147" s="267" t="s">
        <v>375</v>
      </c>
      <c r="B147" s="268"/>
      <c r="C147" s="72">
        <f>SUM(C148:C150)</f>
        <v>0</v>
      </c>
      <c r="D147" s="72">
        <f t="shared" ref="D147" si="56">SUM(D148:D150)</f>
        <v>0</v>
      </c>
      <c r="E147" s="72">
        <f t="shared" ref="E147" si="57">SUM(E148:E150)</f>
        <v>0</v>
      </c>
      <c r="F147" s="72">
        <f t="shared" ref="F147" si="58">SUM(F148:F150)</f>
        <v>0</v>
      </c>
      <c r="G147" s="72">
        <f t="shared" ref="G147" si="59">SUM(G148:G150)</f>
        <v>0</v>
      </c>
      <c r="H147" s="72">
        <f t="shared" ref="H147" si="60">SUM(H148:H150)</f>
        <v>0</v>
      </c>
    </row>
    <row r="148" spans="1:8" s="11" customFormat="1" ht="12.75" x14ac:dyDescent="0.2">
      <c r="A148" s="73"/>
      <c r="B148" s="74" t="s">
        <v>376</v>
      </c>
      <c r="C148" s="75">
        <v>0</v>
      </c>
      <c r="D148" s="61">
        <v>0</v>
      </c>
      <c r="E148" s="61">
        <f>D148+C148</f>
        <v>0</v>
      </c>
      <c r="F148" s="75">
        <v>0</v>
      </c>
      <c r="G148" s="61">
        <v>0</v>
      </c>
      <c r="H148" s="61">
        <f>E148-F148</f>
        <v>0</v>
      </c>
    </row>
    <row r="149" spans="1:8" s="11" customFormat="1" ht="12.75" x14ac:dyDescent="0.2">
      <c r="A149" s="73"/>
      <c r="B149" s="74" t="s">
        <v>377</v>
      </c>
      <c r="C149" s="75">
        <v>0</v>
      </c>
      <c r="D149" s="61">
        <v>0</v>
      </c>
      <c r="E149" s="61">
        <f t="shared" ref="E149:E150" si="61">D149+C149</f>
        <v>0</v>
      </c>
      <c r="F149" s="75">
        <v>0</v>
      </c>
      <c r="G149" s="61">
        <v>0</v>
      </c>
      <c r="H149" s="61">
        <f t="shared" ref="H149:H150" si="62">E149-F149</f>
        <v>0</v>
      </c>
    </row>
    <row r="150" spans="1:8" s="11" customFormat="1" ht="12.75" x14ac:dyDescent="0.2">
      <c r="A150" s="73"/>
      <c r="B150" s="74" t="s">
        <v>378</v>
      </c>
      <c r="C150" s="75">
        <v>0</v>
      </c>
      <c r="D150" s="61">
        <v>0</v>
      </c>
      <c r="E150" s="61">
        <f t="shared" si="61"/>
        <v>0</v>
      </c>
      <c r="F150" s="75">
        <v>0</v>
      </c>
      <c r="G150" s="61">
        <v>0</v>
      </c>
      <c r="H150" s="61">
        <f t="shared" si="62"/>
        <v>0</v>
      </c>
    </row>
    <row r="151" spans="1:8" s="11" customFormat="1" ht="12.75" x14ac:dyDescent="0.2">
      <c r="A151" s="267" t="s">
        <v>379</v>
      </c>
      <c r="B151" s="268"/>
      <c r="C151" s="72">
        <f>SUM(C152:C158)</f>
        <v>0</v>
      </c>
      <c r="D151" s="72">
        <f t="shared" ref="D151" si="63">SUM(D152:D158)</f>
        <v>0</v>
      </c>
      <c r="E151" s="72">
        <f t="shared" ref="E151" si="64">SUM(E152:E158)</f>
        <v>0</v>
      </c>
      <c r="F151" s="72">
        <f t="shared" ref="F151" si="65">SUM(F152:F158)</f>
        <v>0</v>
      </c>
      <c r="G151" s="72">
        <f t="shared" ref="G151" si="66">SUM(G152:G158)</f>
        <v>0</v>
      </c>
      <c r="H151" s="72">
        <f t="shared" ref="H151" si="67">SUM(H152:H158)</f>
        <v>0</v>
      </c>
    </row>
    <row r="152" spans="1:8" s="11" customFormat="1" ht="12.75" x14ac:dyDescent="0.2">
      <c r="A152" s="73"/>
      <c r="B152" s="74" t="s">
        <v>380</v>
      </c>
      <c r="C152" s="75">
        <v>0</v>
      </c>
      <c r="D152" s="61">
        <v>0</v>
      </c>
      <c r="E152" s="61">
        <f>D152+C152</f>
        <v>0</v>
      </c>
      <c r="F152" s="75">
        <v>0</v>
      </c>
      <c r="G152" s="61">
        <v>0</v>
      </c>
      <c r="H152" s="61">
        <f>E152-F152</f>
        <v>0</v>
      </c>
    </row>
    <row r="153" spans="1:8" s="11" customFormat="1" ht="12.75" x14ac:dyDescent="0.2">
      <c r="A153" s="73"/>
      <c r="B153" s="74" t="s">
        <v>381</v>
      </c>
      <c r="C153" s="75">
        <v>0</v>
      </c>
      <c r="D153" s="61">
        <v>0</v>
      </c>
      <c r="E153" s="61">
        <f t="shared" ref="E153:E158" si="68">D153+C153</f>
        <v>0</v>
      </c>
      <c r="F153" s="75">
        <v>0</v>
      </c>
      <c r="G153" s="61">
        <v>0</v>
      </c>
      <c r="H153" s="61">
        <f t="shared" ref="H153:H158" si="69">E153-F153</f>
        <v>0</v>
      </c>
    </row>
    <row r="154" spans="1:8" s="11" customFormat="1" ht="12.75" x14ac:dyDescent="0.2">
      <c r="A154" s="73"/>
      <c r="B154" s="74" t="s">
        <v>382</v>
      </c>
      <c r="C154" s="75">
        <v>0</v>
      </c>
      <c r="D154" s="61">
        <v>0</v>
      </c>
      <c r="E154" s="61">
        <f t="shared" si="68"/>
        <v>0</v>
      </c>
      <c r="F154" s="75">
        <v>0</v>
      </c>
      <c r="G154" s="61">
        <v>0</v>
      </c>
      <c r="H154" s="61">
        <f t="shared" si="69"/>
        <v>0</v>
      </c>
    </row>
    <row r="155" spans="1:8" s="11" customFormat="1" ht="12.75" x14ac:dyDescent="0.2">
      <c r="A155" s="73"/>
      <c r="B155" s="74" t="s">
        <v>383</v>
      </c>
      <c r="C155" s="75">
        <v>0</v>
      </c>
      <c r="D155" s="61">
        <v>0</v>
      </c>
      <c r="E155" s="61">
        <f t="shared" si="68"/>
        <v>0</v>
      </c>
      <c r="F155" s="75">
        <v>0</v>
      </c>
      <c r="G155" s="61">
        <v>0</v>
      </c>
      <c r="H155" s="61">
        <f t="shared" si="69"/>
        <v>0</v>
      </c>
    </row>
    <row r="156" spans="1:8" s="11" customFormat="1" ht="12.75" x14ac:dyDescent="0.2">
      <c r="A156" s="73"/>
      <c r="B156" s="74" t="s">
        <v>384</v>
      </c>
      <c r="C156" s="75">
        <v>0</v>
      </c>
      <c r="D156" s="61">
        <v>0</v>
      </c>
      <c r="E156" s="61">
        <f t="shared" si="68"/>
        <v>0</v>
      </c>
      <c r="F156" s="75">
        <v>0</v>
      </c>
      <c r="G156" s="61">
        <v>0</v>
      </c>
      <c r="H156" s="61">
        <f t="shared" si="69"/>
        <v>0</v>
      </c>
    </row>
    <row r="157" spans="1:8" s="11" customFormat="1" ht="12.75" x14ac:dyDescent="0.2">
      <c r="A157" s="73"/>
      <c r="B157" s="74" t="s">
        <v>385</v>
      </c>
      <c r="C157" s="75">
        <v>0</v>
      </c>
      <c r="D157" s="61">
        <v>0</v>
      </c>
      <c r="E157" s="61">
        <f t="shared" si="68"/>
        <v>0</v>
      </c>
      <c r="F157" s="75">
        <v>0</v>
      </c>
      <c r="G157" s="61">
        <v>0</v>
      </c>
      <c r="H157" s="61">
        <f t="shared" si="69"/>
        <v>0</v>
      </c>
    </row>
    <row r="158" spans="1:8" s="11" customFormat="1" ht="12.75" x14ac:dyDescent="0.2">
      <c r="A158" s="73"/>
      <c r="B158" s="83" t="s">
        <v>386</v>
      </c>
      <c r="C158" s="75">
        <v>0</v>
      </c>
      <c r="D158" s="61">
        <v>0</v>
      </c>
      <c r="E158" s="61">
        <f t="shared" si="68"/>
        <v>0</v>
      </c>
      <c r="F158" s="75">
        <v>0</v>
      </c>
      <c r="G158" s="61">
        <v>0</v>
      </c>
      <c r="H158" s="61">
        <f t="shared" si="69"/>
        <v>0</v>
      </c>
    </row>
    <row r="159" spans="1:8" s="11" customFormat="1" ht="12.75" x14ac:dyDescent="0.2">
      <c r="A159" s="73"/>
      <c r="B159" s="74"/>
      <c r="C159" s="75"/>
      <c r="D159" s="61"/>
      <c r="E159" s="61"/>
      <c r="F159" s="61"/>
      <c r="G159" s="61"/>
      <c r="H159" s="61"/>
    </row>
    <row r="160" spans="1:8" s="11" customFormat="1" ht="12.75" x14ac:dyDescent="0.2">
      <c r="A160" s="267" t="s">
        <v>388</v>
      </c>
      <c r="B160" s="268"/>
      <c r="C160" s="72">
        <f t="shared" ref="C160:H160" si="70">C10+C85</f>
        <v>26505518</v>
      </c>
      <c r="D160" s="72">
        <f t="shared" si="70"/>
        <v>32119924</v>
      </c>
      <c r="E160" s="72">
        <f t="shared" si="70"/>
        <v>58625442</v>
      </c>
      <c r="F160" s="72">
        <f t="shared" si="70"/>
        <v>58428008</v>
      </c>
      <c r="G160" s="72">
        <f t="shared" si="70"/>
        <v>56011764</v>
      </c>
      <c r="H160" s="72">
        <f t="shared" si="70"/>
        <v>197434</v>
      </c>
    </row>
    <row r="161" spans="1:8" s="11" customFormat="1" ht="12.75" x14ac:dyDescent="0.2">
      <c r="A161" s="77"/>
      <c r="B161" s="78"/>
      <c r="C161" s="79"/>
      <c r="D161" s="80"/>
      <c r="E161" s="80"/>
      <c r="F161" s="80"/>
      <c r="G161" s="80"/>
      <c r="H161" s="80"/>
    </row>
    <row r="163" spans="1:8" x14ac:dyDescent="0.25">
      <c r="C163" s="8" t="str">
        <f>IF(C160='5 INGRESOS'!B74,"","ERROR VS ANALITICO INGRESOS")</f>
        <v/>
      </c>
      <c r="D163" s="8" t="str">
        <f>IF(D160='5 INGRESOS'!C74,"","ERROR VS ANALITICO INGRESOS")</f>
        <v/>
      </c>
      <c r="E163" s="8" t="str">
        <f>IF(E160='5 INGRESOS'!D74,"","ERROR VS ANALITICO INGRESOS")</f>
        <v/>
      </c>
      <c r="F163" s="8"/>
      <c r="G163" s="8"/>
      <c r="H163" s="8"/>
    </row>
  </sheetData>
  <mergeCells count="32">
    <mergeCell ref="A7:B9"/>
    <mergeCell ref="C7:G7"/>
    <mergeCell ref="E8:E9"/>
    <mergeCell ref="F8:F9"/>
    <mergeCell ref="G8:G9"/>
    <mergeCell ref="A2:H2"/>
    <mergeCell ref="A3:H3"/>
    <mergeCell ref="A4:H4"/>
    <mergeCell ref="A5:H5"/>
    <mergeCell ref="A6:H6"/>
    <mergeCell ref="A49:B49"/>
    <mergeCell ref="A29:B29"/>
    <mergeCell ref="A39:B39"/>
    <mergeCell ref="A10:B10"/>
    <mergeCell ref="A11:B11"/>
    <mergeCell ref="A19:B19"/>
    <mergeCell ref="A1:H1"/>
    <mergeCell ref="A160:B160"/>
    <mergeCell ref="A134:B134"/>
    <mergeCell ref="A138:B138"/>
    <mergeCell ref="A147:B147"/>
    <mergeCell ref="A151:B151"/>
    <mergeCell ref="A114:B114"/>
    <mergeCell ref="A124:B124"/>
    <mergeCell ref="A104:B104"/>
    <mergeCell ref="A94:B94"/>
    <mergeCell ref="A72:B72"/>
    <mergeCell ref="A76:B76"/>
    <mergeCell ref="A85:B85"/>
    <mergeCell ref="A86:B86"/>
    <mergeCell ref="A59:B59"/>
    <mergeCell ref="A63:B63"/>
  </mergeCells>
  <pageMargins left="0.78740157480314965" right="0.47244094488188981" top="0.74803149606299213" bottom="0.74803149606299213" header="0.31496062992125984" footer="0.31496062992125984"/>
  <pageSetup scale="8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7"/>
  <sheetViews>
    <sheetView zoomScale="86" zoomScaleNormal="86" workbookViewId="0">
      <selection activeCell="C11" sqref="C11:F11"/>
    </sheetView>
  </sheetViews>
  <sheetFormatPr baseColWidth="10" defaultRowHeight="15" x14ac:dyDescent="0.25"/>
  <cols>
    <col min="1" max="1" width="34.7109375" style="2" bestFit="1" customWidth="1"/>
    <col min="2" max="7" width="14.7109375" style="2" customWidth="1"/>
    <col min="8" max="16384" width="11.42578125" style="2"/>
  </cols>
  <sheetData>
    <row r="1" spans="1:7" ht="15.75" x14ac:dyDescent="0.25">
      <c r="A1" s="199" t="str">
        <f>'6a COG'!A1:H1</f>
        <v>CUENTA PÚBLICA 2021</v>
      </c>
      <c r="B1" s="199"/>
      <c r="C1" s="199"/>
      <c r="D1" s="199"/>
      <c r="E1" s="199"/>
      <c r="F1" s="199"/>
      <c r="G1" s="199"/>
    </row>
    <row r="2" spans="1:7" x14ac:dyDescent="0.25">
      <c r="A2" s="200" t="str">
        <f>'6a COG'!A2:H2</f>
        <v>INSTITUTO TECNOLÓGICO SUPERIOR DE PEROTE</v>
      </c>
      <c r="B2" s="201"/>
      <c r="C2" s="201"/>
      <c r="D2" s="201"/>
      <c r="E2" s="201"/>
      <c r="F2" s="201"/>
      <c r="G2" s="202"/>
    </row>
    <row r="3" spans="1:7" x14ac:dyDescent="0.25">
      <c r="A3" s="203" t="s">
        <v>312</v>
      </c>
      <c r="B3" s="204"/>
      <c r="C3" s="204"/>
      <c r="D3" s="204"/>
      <c r="E3" s="204"/>
      <c r="F3" s="204"/>
      <c r="G3" s="205"/>
    </row>
    <row r="4" spans="1:7" x14ac:dyDescent="0.25">
      <c r="A4" s="203" t="s">
        <v>389</v>
      </c>
      <c r="B4" s="204"/>
      <c r="C4" s="204"/>
      <c r="D4" s="204"/>
      <c r="E4" s="204"/>
      <c r="F4" s="204"/>
      <c r="G4" s="205"/>
    </row>
    <row r="5" spans="1:7" x14ac:dyDescent="0.25">
      <c r="A5" s="203" t="str">
        <f>'6a COG'!A5:H5</f>
        <v>Del 1 de Enero al 31 de Diciembre de 2021</v>
      </c>
      <c r="B5" s="204"/>
      <c r="C5" s="204"/>
      <c r="D5" s="204"/>
      <c r="E5" s="204"/>
      <c r="F5" s="204"/>
      <c r="G5" s="205"/>
    </row>
    <row r="6" spans="1:7" x14ac:dyDescent="0.25">
      <c r="A6" s="206" t="s">
        <v>1</v>
      </c>
      <c r="B6" s="207"/>
      <c r="C6" s="207"/>
      <c r="D6" s="207"/>
      <c r="E6" s="207"/>
      <c r="F6" s="207"/>
      <c r="G6" s="208"/>
    </row>
    <row r="7" spans="1:7" x14ac:dyDescent="0.25">
      <c r="A7" s="255" t="s">
        <v>2</v>
      </c>
      <c r="B7" s="243" t="s">
        <v>314</v>
      </c>
      <c r="C7" s="244"/>
      <c r="D7" s="244"/>
      <c r="E7" s="244"/>
      <c r="F7" s="245"/>
      <c r="G7" s="255" t="s">
        <v>390</v>
      </c>
    </row>
    <row r="8" spans="1:7" x14ac:dyDescent="0.25">
      <c r="A8" s="265"/>
      <c r="B8" s="255" t="s">
        <v>226</v>
      </c>
      <c r="C8" s="127" t="s">
        <v>267</v>
      </c>
      <c r="D8" s="255" t="s">
        <v>269</v>
      </c>
      <c r="E8" s="255" t="s">
        <v>227</v>
      </c>
      <c r="F8" s="255" t="s">
        <v>229</v>
      </c>
      <c r="G8" s="265"/>
    </row>
    <row r="9" spans="1:7" x14ac:dyDescent="0.25">
      <c r="A9" s="256"/>
      <c r="B9" s="256"/>
      <c r="C9" s="131" t="s">
        <v>268</v>
      </c>
      <c r="D9" s="256"/>
      <c r="E9" s="256"/>
      <c r="F9" s="256"/>
      <c r="G9" s="256"/>
    </row>
    <row r="10" spans="1:7" s="11" customFormat="1" ht="12.75" x14ac:dyDescent="0.2">
      <c r="A10" s="19" t="s">
        <v>391</v>
      </c>
      <c r="B10" s="153">
        <f>B11</f>
        <v>26505518</v>
      </c>
      <c r="C10" s="153">
        <f t="shared" ref="C10:G10" si="0">C11</f>
        <v>32119924</v>
      </c>
      <c r="D10" s="153">
        <f t="shared" si="0"/>
        <v>58625442</v>
      </c>
      <c r="E10" s="153">
        <f t="shared" si="0"/>
        <v>58428008</v>
      </c>
      <c r="F10" s="153">
        <f t="shared" si="0"/>
        <v>56011764</v>
      </c>
      <c r="G10" s="153">
        <f t="shared" si="0"/>
        <v>197434</v>
      </c>
    </row>
    <row r="11" spans="1:7" s="11" customFormat="1" ht="12.75" x14ac:dyDescent="0.2">
      <c r="A11" s="50" t="s">
        <v>392</v>
      </c>
      <c r="B11" s="154">
        <v>26505518</v>
      </c>
      <c r="C11" s="154">
        <v>32119924</v>
      </c>
      <c r="D11" s="154">
        <v>58625442</v>
      </c>
      <c r="E11" s="154">
        <v>58428008</v>
      </c>
      <c r="F11" s="154">
        <v>56011764</v>
      </c>
      <c r="G11" s="154">
        <f>D11-E11</f>
        <v>197434</v>
      </c>
    </row>
    <row r="12" spans="1:7" s="11" customFormat="1" ht="12.75" x14ac:dyDescent="0.2">
      <c r="A12" s="49" t="s">
        <v>393</v>
      </c>
      <c r="B12" s="155">
        <f>B13</f>
        <v>0</v>
      </c>
      <c r="C12" s="155">
        <f t="shared" ref="C12:G12" si="1">C13</f>
        <v>0</v>
      </c>
      <c r="D12" s="155">
        <f t="shared" si="1"/>
        <v>0</v>
      </c>
      <c r="E12" s="155">
        <f t="shared" si="1"/>
        <v>0</v>
      </c>
      <c r="F12" s="155">
        <f t="shared" si="1"/>
        <v>0</v>
      </c>
      <c r="G12" s="155">
        <f t="shared" si="1"/>
        <v>0</v>
      </c>
    </row>
    <row r="13" spans="1:7" s="11" customFormat="1" ht="12.75" x14ac:dyDescent="0.2">
      <c r="A13" s="50" t="s">
        <v>392</v>
      </c>
      <c r="B13" s="154">
        <v>0</v>
      </c>
      <c r="C13" s="154">
        <v>0</v>
      </c>
      <c r="D13" s="154">
        <f>B13+C13</f>
        <v>0</v>
      </c>
      <c r="E13" s="154">
        <v>0</v>
      </c>
      <c r="F13" s="154">
        <v>0</v>
      </c>
      <c r="G13" s="154">
        <f>D13-E13</f>
        <v>0</v>
      </c>
    </row>
    <row r="14" spans="1:7" s="11" customFormat="1" ht="12.75" x14ac:dyDescent="0.2">
      <c r="A14" s="23" t="s">
        <v>388</v>
      </c>
      <c r="B14" s="155">
        <f>B12+B10</f>
        <v>26505518</v>
      </c>
      <c r="C14" s="155">
        <f t="shared" ref="C14:G14" si="2">C12+C10</f>
        <v>32119924</v>
      </c>
      <c r="D14" s="155">
        <f t="shared" si="2"/>
        <v>58625442</v>
      </c>
      <c r="E14" s="155">
        <f t="shared" si="2"/>
        <v>58428008</v>
      </c>
      <c r="F14" s="155">
        <f t="shared" si="2"/>
        <v>56011764</v>
      </c>
      <c r="G14" s="155">
        <f t="shared" si="2"/>
        <v>197434</v>
      </c>
    </row>
    <row r="15" spans="1:7" s="11" customFormat="1" ht="12.75" x14ac:dyDescent="0.2">
      <c r="A15" s="32"/>
      <c r="B15" s="14"/>
      <c r="C15" s="14"/>
      <c r="D15" s="14"/>
      <c r="E15" s="14"/>
      <c r="F15" s="14"/>
      <c r="G15" s="14"/>
    </row>
    <row r="17" spans="2:7" x14ac:dyDescent="0.25">
      <c r="B17" s="8" t="str">
        <f>IF(B14='5 INGRESOS'!B74,"","ERROR VS ANALITICO INGRESOS")</f>
        <v/>
      </c>
      <c r="C17" s="8" t="str">
        <f>IF(C14='5 INGRESOS'!C74,"","ERROR VS ANALITICO INGRESOS")</f>
        <v/>
      </c>
      <c r="D17" s="8" t="str">
        <f>IF(D14='5 INGRESOS'!D74,"","ERROR VS ANALITICO INGRESOS")</f>
        <v/>
      </c>
      <c r="E17" s="8" t="str">
        <f>IF(E14='6a COG'!F160,"","ERRORCOG")</f>
        <v/>
      </c>
      <c r="F17" s="8" t="str">
        <f>IF(F14='6a COG'!G160,"","ERRORCOG")</f>
        <v/>
      </c>
      <c r="G17" s="8" t="str">
        <f>IF(G14='6a COG'!H160,"","ERRORCOG")</f>
        <v/>
      </c>
    </row>
  </sheetData>
  <mergeCells count="13">
    <mergeCell ref="A6:G6"/>
    <mergeCell ref="A7:A9"/>
    <mergeCell ref="B7:F7"/>
    <mergeCell ref="G7:G9"/>
    <mergeCell ref="B8:B9"/>
    <mergeCell ref="D8:D9"/>
    <mergeCell ref="E8:E9"/>
    <mergeCell ref="F8:F9"/>
    <mergeCell ref="A1:G1"/>
    <mergeCell ref="A2:G2"/>
    <mergeCell ref="A3:G3"/>
    <mergeCell ref="A4:G4"/>
    <mergeCell ref="A5:G5"/>
  </mergeCells>
  <pageMargins left="1.1200000000000001" right="0.70866141732283472" top="0.74803149606299213" bottom="0.74803149606299213" header="0.31496062992125984" footer="0.31496062992125984"/>
  <pageSetup scale="9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7"/>
  <sheetViews>
    <sheetView zoomScale="75" zoomScaleNormal="75" workbookViewId="0">
      <selection activeCell="D64" sqref="D64:G64"/>
    </sheetView>
  </sheetViews>
  <sheetFormatPr baseColWidth="10" defaultRowHeight="15" x14ac:dyDescent="0.25"/>
  <cols>
    <col min="1" max="1" width="2.140625" style="2" customWidth="1"/>
    <col min="2" max="2" width="57.140625" style="2" customWidth="1"/>
    <col min="3" max="8" width="14.7109375" style="2" customWidth="1"/>
    <col min="9" max="16384" width="11.42578125" style="2"/>
  </cols>
  <sheetData>
    <row r="1" spans="1:8" ht="15.75" x14ac:dyDescent="0.25">
      <c r="A1" s="199" t="str">
        <f>'6b ADMVA'!A1:G1</f>
        <v>CUENTA PÚBLICA 2021</v>
      </c>
      <c r="B1" s="199"/>
      <c r="C1" s="199"/>
      <c r="D1" s="199"/>
      <c r="E1" s="199"/>
      <c r="F1" s="199"/>
      <c r="G1" s="199"/>
      <c r="H1" s="199"/>
    </row>
    <row r="2" spans="1:8" x14ac:dyDescent="0.25">
      <c r="A2" s="200" t="str">
        <f>'6b ADMVA'!A2:G2</f>
        <v>INSTITUTO TECNOLÓGICO SUPERIOR DE PEROTE</v>
      </c>
      <c r="B2" s="201"/>
      <c r="C2" s="201"/>
      <c r="D2" s="201"/>
      <c r="E2" s="201"/>
      <c r="F2" s="201"/>
      <c r="G2" s="201"/>
      <c r="H2" s="202"/>
    </row>
    <row r="3" spans="1:8" x14ac:dyDescent="0.25">
      <c r="A3" s="203" t="s">
        <v>312</v>
      </c>
      <c r="B3" s="204"/>
      <c r="C3" s="204"/>
      <c r="D3" s="204"/>
      <c r="E3" s="204"/>
      <c r="F3" s="204"/>
      <c r="G3" s="204"/>
      <c r="H3" s="205"/>
    </row>
    <row r="4" spans="1:8" x14ac:dyDescent="0.25">
      <c r="A4" s="203" t="s">
        <v>394</v>
      </c>
      <c r="B4" s="204"/>
      <c r="C4" s="204"/>
      <c r="D4" s="204"/>
      <c r="E4" s="204"/>
      <c r="F4" s="204"/>
      <c r="G4" s="204"/>
      <c r="H4" s="205"/>
    </row>
    <row r="5" spans="1:8" x14ac:dyDescent="0.25">
      <c r="A5" s="203" t="str">
        <f>'6b ADMVA'!A5:G5</f>
        <v>Del 1 de Enero al 31 de Diciembre de 2021</v>
      </c>
      <c r="B5" s="204"/>
      <c r="C5" s="204"/>
      <c r="D5" s="204"/>
      <c r="E5" s="204"/>
      <c r="F5" s="204"/>
      <c r="G5" s="204"/>
      <c r="H5" s="205"/>
    </row>
    <row r="6" spans="1:8" x14ac:dyDescent="0.25">
      <c r="A6" s="203" t="s">
        <v>1</v>
      </c>
      <c r="B6" s="204"/>
      <c r="C6" s="207"/>
      <c r="D6" s="207"/>
      <c r="E6" s="207"/>
      <c r="F6" s="207"/>
      <c r="G6" s="207"/>
      <c r="H6" s="208"/>
    </row>
    <row r="7" spans="1:8" x14ac:dyDescent="0.25">
      <c r="A7" s="227" t="s">
        <v>2</v>
      </c>
      <c r="B7" s="228"/>
      <c r="C7" s="244" t="s">
        <v>314</v>
      </c>
      <c r="D7" s="244"/>
      <c r="E7" s="244"/>
      <c r="F7" s="244"/>
      <c r="G7" s="245"/>
      <c r="H7" s="255" t="s">
        <v>390</v>
      </c>
    </row>
    <row r="8" spans="1:8" x14ac:dyDescent="0.25">
      <c r="A8" s="229"/>
      <c r="B8" s="230"/>
      <c r="C8" s="202" t="s">
        <v>226</v>
      </c>
      <c r="D8" s="133" t="s">
        <v>267</v>
      </c>
      <c r="E8" s="255" t="s">
        <v>269</v>
      </c>
      <c r="F8" s="255" t="s">
        <v>227</v>
      </c>
      <c r="G8" s="255" t="s">
        <v>229</v>
      </c>
      <c r="H8" s="265"/>
    </row>
    <row r="9" spans="1:8" x14ac:dyDescent="0.25">
      <c r="A9" s="231"/>
      <c r="B9" s="232"/>
      <c r="C9" s="208"/>
      <c r="D9" s="138" t="s">
        <v>268</v>
      </c>
      <c r="E9" s="256"/>
      <c r="F9" s="256"/>
      <c r="G9" s="256"/>
      <c r="H9" s="256"/>
    </row>
    <row r="10" spans="1:8" x14ac:dyDescent="0.25">
      <c r="A10" s="274"/>
      <c r="B10" s="275"/>
      <c r="C10" s="9"/>
      <c r="D10" s="9"/>
      <c r="E10" s="9"/>
      <c r="F10" s="9"/>
      <c r="G10" s="9"/>
      <c r="H10" s="9"/>
    </row>
    <row r="11" spans="1:8" s="11" customFormat="1" ht="12.75" x14ac:dyDescent="0.2">
      <c r="A11" s="267" t="s">
        <v>395</v>
      </c>
      <c r="B11" s="268"/>
      <c r="C11" s="63">
        <f t="shared" ref="C11:H11" si="0">C12+C22+C31+C42</f>
        <v>0</v>
      </c>
      <c r="D11" s="63">
        <f t="shared" si="0"/>
        <v>0</v>
      </c>
      <c r="E11" s="63">
        <f t="shared" si="0"/>
        <v>0</v>
      </c>
      <c r="F11" s="63">
        <f t="shared" si="0"/>
        <v>0</v>
      </c>
      <c r="G11" s="63">
        <f t="shared" si="0"/>
        <v>0</v>
      </c>
      <c r="H11" s="63">
        <f t="shared" si="0"/>
        <v>0</v>
      </c>
    </row>
    <row r="12" spans="1:8" s="11" customFormat="1" ht="12.75" x14ac:dyDescent="0.2">
      <c r="A12" s="267" t="s">
        <v>396</v>
      </c>
      <c r="B12" s="268"/>
      <c r="C12" s="63">
        <f>SUM(C13:C20)</f>
        <v>0</v>
      </c>
      <c r="D12" s="63">
        <f t="shared" ref="D12:H12" si="1">SUM(D13:D20)</f>
        <v>0</v>
      </c>
      <c r="E12" s="63">
        <f t="shared" si="1"/>
        <v>0</v>
      </c>
      <c r="F12" s="63">
        <f t="shared" si="1"/>
        <v>0</v>
      </c>
      <c r="G12" s="63">
        <f t="shared" si="1"/>
        <v>0</v>
      </c>
      <c r="H12" s="63">
        <f t="shared" si="1"/>
        <v>0</v>
      </c>
    </row>
    <row r="13" spans="1:8" s="11" customFormat="1" ht="12.75" x14ac:dyDescent="0.2">
      <c r="A13" s="73"/>
      <c r="B13" s="84" t="s">
        <v>397</v>
      </c>
      <c r="C13" s="61">
        <v>0</v>
      </c>
      <c r="D13" s="61">
        <v>0</v>
      </c>
      <c r="E13" s="61">
        <f>D13+C13</f>
        <v>0</v>
      </c>
      <c r="F13" s="61">
        <v>0</v>
      </c>
      <c r="G13" s="61">
        <v>0</v>
      </c>
      <c r="H13" s="61">
        <f>E13-F13</f>
        <v>0</v>
      </c>
    </row>
    <row r="14" spans="1:8" s="11" customFormat="1" ht="12.75" x14ac:dyDescent="0.2">
      <c r="A14" s="73"/>
      <c r="B14" s="84" t="s">
        <v>398</v>
      </c>
      <c r="C14" s="61">
        <v>0</v>
      </c>
      <c r="D14" s="61">
        <v>0</v>
      </c>
      <c r="E14" s="61">
        <f t="shared" ref="E14:E20" si="2">D14+C14</f>
        <v>0</v>
      </c>
      <c r="F14" s="61">
        <v>0</v>
      </c>
      <c r="G14" s="61">
        <v>0</v>
      </c>
      <c r="H14" s="61">
        <f t="shared" ref="H14:H20" si="3">E14-F14</f>
        <v>0</v>
      </c>
    </row>
    <row r="15" spans="1:8" s="11" customFormat="1" ht="12.75" x14ac:dyDescent="0.2">
      <c r="A15" s="73"/>
      <c r="B15" s="84" t="s">
        <v>399</v>
      </c>
      <c r="C15" s="61">
        <v>0</v>
      </c>
      <c r="D15" s="61">
        <v>0</v>
      </c>
      <c r="E15" s="61">
        <f t="shared" si="2"/>
        <v>0</v>
      </c>
      <c r="F15" s="61">
        <v>0</v>
      </c>
      <c r="G15" s="61">
        <v>0</v>
      </c>
      <c r="H15" s="61">
        <f t="shared" si="3"/>
        <v>0</v>
      </c>
    </row>
    <row r="16" spans="1:8" s="11" customFormat="1" ht="12.75" x14ac:dyDescent="0.2">
      <c r="A16" s="73"/>
      <c r="B16" s="84" t="s">
        <v>400</v>
      </c>
      <c r="C16" s="61">
        <v>0</v>
      </c>
      <c r="D16" s="61">
        <v>0</v>
      </c>
      <c r="E16" s="61">
        <f t="shared" si="2"/>
        <v>0</v>
      </c>
      <c r="F16" s="61">
        <v>0</v>
      </c>
      <c r="G16" s="61">
        <v>0</v>
      </c>
      <c r="H16" s="61">
        <f t="shared" si="3"/>
        <v>0</v>
      </c>
    </row>
    <row r="17" spans="1:8" s="11" customFormat="1" ht="12.75" x14ac:dyDescent="0.2">
      <c r="A17" s="73"/>
      <c r="B17" s="84" t="s">
        <v>401</v>
      </c>
      <c r="C17" s="61">
        <v>0</v>
      </c>
      <c r="D17" s="61">
        <v>0</v>
      </c>
      <c r="E17" s="61">
        <f t="shared" si="2"/>
        <v>0</v>
      </c>
      <c r="F17" s="61">
        <v>0</v>
      </c>
      <c r="G17" s="61">
        <v>0</v>
      </c>
      <c r="H17" s="61">
        <f t="shared" si="3"/>
        <v>0</v>
      </c>
    </row>
    <row r="18" spans="1:8" s="11" customFormat="1" ht="12.75" x14ac:dyDescent="0.2">
      <c r="A18" s="73"/>
      <c r="B18" s="84" t="s">
        <v>402</v>
      </c>
      <c r="C18" s="61">
        <v>0</v>
      </c>
      <c r="D18" s="61">
        <v>0</v>
      </c>
      <c r="E18" s="61">
        <f t="shared" si="2"/>
        <v>0</v>
      </c>
      <c r="F18" s="61">
        <v>0</v>
      </c>
      <c r="G18" s="61">
        <v>0</v>
      </c>
      <c r="H18" s="61">
        <f t="shared" si="3"/>
        <v>0</v>
      </c>
    </row>
    <row r="19" spans="1:8" s="11" customFormat="1" ht="12.75" x14ac:dyDescent="0.2">
      <c r="A19" s="73"/>
      <c r="B19" s="84" t="s">
        <v>403</v>
      </c>
      <c r="C19" s="61">
        <v>0</v>
      </c>
      <c r="D19" s="61">
        <v>0</v>
      </c>
      <c r="E19" s="61">
        <f t="shared" si="2"/>
        <v>0</v>
      </c>
      <c r="F19" s="61">
        <v>0</v>
      </c>
      <c r="G19" s="61">
        <v>0</v>
      </c>
      <c r="H19" s="61">
        <f t="shared" si="3"/>
        <v>0</v>
      </c>
    </row>
    <row r="20" spans="1:8" s="11" customFormat="1" ht="12.75" x14ac:dyDescent="0.2">
      <c r="A20" s="73"/>
      <c r="B20" s="84" t="s">
        <v>404</v>
      </c>
      <c r="C20" s="61">
        <v>0</v>
      </c>
      <c r="D20" s="61">
        <v>0</v>
      </c>
      <c r="E20" s="61">
        <f t="shared" si="2"/>
        <v>0</v>
      </c>
      <c r="F20" s="61">
        <v>0</v>
      </c>
      <c r="G20" s="61">
        <v>0</v>
      </c>
      <c r="H20" s="61">
        <f t="shared" si="3"/>
        <v>0</v>
      </c>
    </row>
    <row r="21" spans="1:8" s="11" customFormat="1" ht="12.75" x14ac:dyDescent="0.2">
      <c r="A21" s="73"/>
      <c r="B21" s="84"/>
      <c r="C21" s="61"/>
      <c r="D21" s="61"/>
      <c r="E21" s="61"/>
      <c r="F21" s="61"/>
      <c r="G21" s="61"/>
      <c r="H21" s="61"/>
    </row>
    <row r="22" spans="1:8" s="11" customFormat="1" ht="12.75" x14ac:dyDescent="0.2">
      <c r="A22" s="267" t="s">
        <v>405</v>
      </c>
      <c r="B22" s="268"/>
      <c r="C22" s="63">
        <f t="shared" ref="C22:H22" si="4">SUM(C23:C29)</f>
        <v>0</v>
      </c>
      <c r="D22" s="63">
        <f t="shared" si="4"/>
        <v>0</v>
      </c>
      <c r="E22" s="63">
        <f t="shared" si="4"/>
        <v>0</v>
      </c>
      <c r="F22" s="63">
        <f t="shared" si="4"/>
        <v>0</v>
      </c>
      <c r="G22" s="63">
        <f t="shared" si="4"/>
        <v>0</v>
      </c>
      <c r="H22" s="63">
        <f t="shared" si="4"/>
        <v>0</v>
      </c>
    </row>
    <row r="23" spans="1:8" s="11" customFormat="1" ht="12.75" x14ac:dyDescent="0.2">
      <c r="A23" s="73"/>
      <c r="B23" s="84" t="s">
        <v>406</v>
      </c>
      <c r="C23" s="61">
        <v>0</v>
      </c>
      <c r="D23" s="61">
        <v>0</v>
      </c>
      <c r="E23" s="61">
        <f>D23+C23</f>
        <v>0</v>
      </c>
      <c r="F23" s="61">
        <v>0</v>
      </c>
      <c r="G23" s="61">
        <v>0</v>
      </c>
      <c r="H23" s="61">
        <f>E23-F23</f>
        <v>0</v>
      </c>
    </row>
    <row r="24" spans="1:8" s="11" customFormat="1" ht="12.75" x14ac:dyDescent="0.2">
      <c r="A24" s="73"/>
      <c r="B24" s="84" t="s">
        <v>407</v>
      </c>
      <c r="C24" s="61">
        <v>0</v>
      </c>
      <c r="D24" s="61">
        <v>0</v>
      </c>
      <c r="E24" s="61">
        <f t="shared" ref="E24:E25" si="5">D24+C24</f>
        <v>0</v>
      </c>
      <c r="F24" s="61">
        <v>0</v>
      </c>
      <c r="G24" s="61">
        <v>0</v>
      </c>
      <c r="H24" s="61">
        <f t="shared" ref="H24:H25" si="6">E24-F24</f>
        <v>0</v>
      </c>
    </row>
    <row r="25" spans="1:8" s="11" customFormat="1" ht="12.75" x14ac:dyDescent="0.2">
      <c r="A25" s="73"/>
      <c r="B25" s="84" t="s">
        <v>408</v>
      </c>
      <c r="C25" s="61">
        <v>0</v>
      </c>
      <c r="D25" s="61">
        <v>0</v>
      </c>
      <c r="E25" s="61">
        <f t="shared" si="5"/>
        <v>0</v>
      </c>
      <c r="F25" s="61">
        <v>0</v>
      </c>
      <c r="G25" s="61">
        <v>0</v>
      </c>
      <c r="H25" s="61">
        <f t="shared" si="6"/>
        <v>0</v>
      </c>
    </row>
    <row r="26" spans="1:8" s="11" customFormat="1" ht="12.75" x14ac:dyDescent="0.2">
      <c r="A26" s="158"/>
      <c r="B26" s="84" t="s">
        <v>588</v>
      </c>
      <c r="C26" s="61">
        <v>0</v>
      </c>
      <c r="D26" s="61">
        <v>0</v>
      </c>
      <c r="E26" s="157">
        <f>C26+D26</f>
        <v>0</v>
      </c>
      <c r="F26" s="61">
        <v>0</v>
      </c>
      <c r="G26" s="61">
        <v>0</v>
      </c>
      <c r="H26" s="157">
        <f>E26-F26</f>
        <v>0</v>
      </c>
    </row>
    <row r="27" spans="1:8" s="11" customFormat="1" ht="12.75" x14ac:dyDescent="0.2">
      <c r="A27" s="73"/>
      <c r="B27" s="84" t="s">
        <v>409</v>
      </c>
      <c r="C27" s="61">
        <v>0</v>
      </c>
      <c r="D27" s="61">
        <v>0</v>
      </c>
      <c r="E27" s="61">
        <f>D27+C27</f>
        <v>0</v>
      </c>
      <c r="F27" s="61">
        <v>0</v>
      </c>
      <c r="G27" s="61">
        <v>0</v>
      </c>
      <c r="H27" s="61">
        <f>E27-F27</f>
        <v>0</v>
      </c>
    </row>
    <row r="28" spans="1:8" s="11" customFormat="1" ht="12.75" x14ac:dyDescent="0.2">
      <c r="A28" s="73"/>
      <c r="B28" s="84" t="s">
        <v>410</v>
      </c>
      <c r="C28" s="61">
        <v>0</v>
      </c>
      <c r="D28" s="61">
        <v>0</v>
      </c>
      <c r="E28" s="61">
        <f t="shared" ref="E28:E29" si="7">D28+C28</f>
        <v>0</v>
      </c>
      <c r="F28" s="61">
        <v>0</v>
      </c>
      <c r="G28" s="61">
        <v>0</v>
      </c>
      <c r="H28" s="61">
        <f t="shared" ref="H28:H29" si="8">E28-F28</f>
        <v>0</v>
      </c>
    </row>
    <row r="29" spans="1:8" s="11" customFormat="1" ht="12.75" x14ac:dyDescent="0.2">
      <c r="A29" s="73"/>
      <c r="B29" s="84" t="s">
        <v>411</v>
      </c>
      <c r="C29" s="61">
        <v>0</v>
      </c>
      <c r="D29" s="61">
        <v>0</v>
      </c>
      <c r="E29" s="61">
        <f t="shared" si="7"/>
        <v>0</v>
      </c>
      <c r="F29" s="61">
        <v>0</v>
      </c>
      <c r="G29" s="61">
        <v>0</v>
      </c>
      <c r="H29" s="61">
        <f t="shared" si="8"/>
        <v>0</v>
      </c>
    </row>
    <row r="30" spans="1:8" s="11" customFormat="1" ht="12.75" x14ac:dyDescent="0.2">
      <c r="A30" s="73"/>
      <c r="B30" s="84"/>
      <c r="C30" s="61"/>
      <c r="D30" s="61"/>
      <c r="E30" s="61"/>
      <c r="F30" s="61"/>
      <c r="G30" s="61"/>
      <c r="H30" s="61"/>
    </row>
    <row r="31" spans="1:8" s="11" customFormat="1" ht="12.75" x14ac:dyDescent="0.2">
      <c r="A31" s="267" t="s">
        <v>608</v>
      </c>
      <c r="B31" s="268"/>
      <c r="C31" s="170">
        <f>SUM(C32:C40)</f>
        <v>0</v>
      </c>
      <c r="D31" s="170">
        <f t="shared" ref="D31:H31" si="9">SUM(D32:D40)</f>
        <v>0</v>
      </c>
      <c r="E31" s="170">
        <f t="shared" si="9"/>
        <v>0</v>
      </c>
      <c r="F31" s="170">
        <f t="shared" si="9"/>
        <v>0</v>
      </c>
      <c r="G31" s="170">
        <f t="shared" si="9"/>
        <v>0</v>
      </c>
      <c r="H31" s="170">
        <f t="shared" si="9"/>
        <v>0</v>
      </c>
    </row>
    <row r="32" spans="1:8" s="11" customFormat="1" ht="12.75" x14ac:dyDescent="0.2">
      <c r="A32" s="73"/>
      <c r="B32" s="84" t="s">
        <v>454</v>
      </c>
      <c r="C32" s="61">
        <v>0</v>
      </c>
      <c r="D32" s="61">
        <v>0</v>
      </c>
      <c r="E32" s="75">
        <f>C32+D32</f>
        <v>0</v>
      </c>
      <c r="F32" s="61">
        <v>0</v>
      </c>
      <c r="G32" s="61">
        <v>0</v>
      </c>
      <c r="H32" s="75">
        <f>E32-F32</f>
        <v>0</v>
      </c>
    </row>
    <row r="33" spans="1:8" s="11" customFormat="1" ht="12.75" x14ac:dyDescent="0.2">
      <c r="A33" s="73"/>
      <c r="B33" s="84" t="s">
        <v>412</v>
      </c>
      <c r="C33" s="61">
        <v>0</v>
      </c>
      <c r="D33" s="61">
        <v>0</v>
      </c>
      <c r="E33" s="76">
        <f t="shared" ref="E33:E40" si="10">C33+D33</f>
        <v>0</v>
      </c>
      <c r="F33" s="61">
        <v>0</v>
      </c>
      <c r="G33" s="61">
        <v>0</v>
      </c>
      <c r="H33" s="75">
        <f t="shared" ref="H33:H40" si="11">E33-F33</f>
        <v>0</v>
      </c>
    </row>
    <row r="34" spans="1:8" s="11" customFormat="1" ht="12.75" x14ac:dyDescent="0.2">
      <c r="A34" s="73"/>
      <c r="B34" s="84" t="s">
        <v>413</v>
      </c>
      <c r="C34" s="61">
        <v>0</v>
      </c>
      <c r="D34" s="61">
        <v>0</v>
      </c>
      <c r="E34" s="76">
        <f t="shared" si="10"/>
        <v>0</v>
      </c>
      <c r="F34" s="61">
        <v>0</v>
      </c>
      <c r="G34" s="61">
        <v>0</v>
      </c>
      <c r="H34" s="75">
        <f t="shared" si="11"/>
        <v>0</v>
      </c>
    </row>
    <row r="35" spans="1:8" s="11" customFormat="1" ht="12.75" x14ac:dyDescent="0.2">
      <c r="A35" s="73"/>
      <c r="B35" s="84" t="s">
        <v>414</v>
      </c>
      <c r="C35" s="61">
        <v>0</v>
      </c>
      <c r="D35" s="61">
        <v>0</v>
      </c>
      <c r="E35" s="76">
        <f t="shared" si="10"/>
        <v>0</v>
      </c>
      <c r="F35" s="61">
        <v>0</v>
      </c>
      <c r="G35" s="61">
        <v>0</v>
      </c>
      <c r="H35" s="75">
        <f t="shared" si="11"/>
        <v>0</v>
      </c>
    </row>
    <row r="36" spans="1:8" s="11" customFormat="1" ht="12.75" x14ac:dyDescent="0.2">
      <c r="A36" s="73"/>
      <c r="B36" s="84" t="s">
        <v>415</v>
      </c>
      <c r="C36" s="61">
        <v>0</v>
      </c>
      <c r="D36" s="61">
        <v>0</v>
      </c>
      <c r="E36" s="76">
        <f t="shared" si="10"/>
        <v>0</v>
      </c>
      <c r="F36" s="61">
        <v>0</v>
      </c>
      <c r="G36" s="61">
        <v>0</v>
      </c>
      <c r="H36" s="75">
        <f t="shared" si="11"/>
        <v>0</v>
      </c>
    </row>
    <row r="37" spans="1:8" s="11" customFormat="1" ht="12.75" x14ac:dyDescent="0.2">
      <c r="A37" s="73"/>
      <c r="B37" s="84" t="s">
        <v>416</v>
      </c>
      <c r="C37" s="61">
        <v>0</v>
      </c>
      <c r="D37" s="61">
        <v>0</v>
      </c>
      <c r="E37" s="76">
        <f t="shared" si="10"/>
        <v>0</v>
      </c>
      <c r="F37" s="61">
        <v>0</v>
      </c>
      <c r="G37" s="61">
        <v>0</v>
      </c>
      <c r="H37" s="75">
        <f t="shared" si="11"/>
        <v>0</v>
      </c>
    </row>
    <row r="38" spans="1:8" s="11" customFormat="1" ht="12.75" x14ac:dyDescent="0.2">
      <c r="A38" s="73"/>
      <c r="B38" s="84" t="s">
        <v>417</v>
      </c>
      <c r="C38" s="61">
        <v>0</v>
      </c>
      <c r="D38" s="61">
        <v>0</v>
      </c>
      <c r="E38" s="76">
        <f t="shared" si="10"/>
        <v>0</v>
      </c>
      <c r="F38" s="61">
        <v>0</v>
      </c>
      <c r="G38" s="61">
        <v>0</v>
      </c>
      <c r="H38" s="75">
        <f t="shared" si="11"/>
        <v>0</v>
      </c>
    </row>
    <row r="39" spans="1:8" s="11" customFormat="1" ht="12.75" x14ac:dyDescent="0.2">
      <c r="A39" s="73"/>
      <c r="B39" s="84" t="s">
        <v>418</v>
      </c>
      <c r="C39" s="61">
        <v>0</v>
      </c>
      <c r="D39" s="61">
        <v>0</v>
      </c>
      <c r="E39" s="76">
        <f t="shared" si="10"/>
        <v>0</v>
      </c>
      <c r="F39" s="61">
        <v>0</v>
      </c>
      <c r="G39" s="61">
        <v>0</v>
      </c>
      <c r="H39" s="75">
        <f t="shared" si="11"/>
        <v>0</v>
      </c>
    </row>
    <row r="40" spans="1:8" s="11" customFormat="1" ht="12.75" x14ac:dyDescent="0.2">
      <c r="A40" s="73"/>
      <c r="B40" s="84" t="s">
        <v>419</v>
      </c>
      <c r="C40" s="61">
        <v>0</v>
      </c>
      <c r="D40" s="61">
        <v>0</v>
      </c>
      <c r="E40" s="76">
        <f t="shared" si="10"/>
        <v>0</v>
      </c>
      <c r="F40" s="61">
        <v>0</v>
      </c>
      <c r="G40" s="61">
        <v>0</v>
      </c>
      <c r="H40" s="75">
        <f t="shared" si="11"/>
        <v>0</v>
      </c>
    </row>
    <row r="41" spans="1:8" s="11" customFormat="1" ht="12.75" x14ac:dyDescent="0.2">
      <c r="A41" s="73"/>
      <c r="B41" s="84"/>
      <c r="C41" s="61"/>
      <c r="D41" s="61"/>
      <c r="E41" s="61"/>
      <c r="F41" s="61"/>
      <c r="G41" s="61"/>
      <c r="H41" s="61"/>
    </row>
    <row r="42" spans="1:8" s="11" customFormat="1" ht="12.75" x14ac:dyDescent="0.2">
      <c r="A42" s="267" t="s">
        <v>609</v>
      </c>
      <c r="B42" s="268"/>
      <c r="C42" s="170">
        <f>SUM(C43:C46)</f>
        <v>0</v>
      </c>
      <c r="D42" s="170">
        <f t="shared" ref="D42:H42" si="12">SUM(D43:D46)</f>
        <v>0</v>
      </c>
      <c r="E42" s="170">
        <f t="shared" si="12"/>
        <v>0</v>
      </c>
      <c r="F42" s="170">
        <f t="shared" si="12"/>
        <v>0</v>
      </c>
      <c r="G42" s="170">
        <f t="shared" si="12"/>
        <v>0</v>
      </c>
      <c r="H42" s="170">
        <f t="shared" si="12"/>
        <v>0</v>
      </c>
    </row>
    <row r="43" spans="1:8" s="11" customFormat="1" ht="12.75" x14ac:dyDescent="0.2">
      <c r="A43" s="73"/>
      <c r="B43" s="84" t="s">
        <v>455</v>
      </c>
      <c r="C43" s="61">
        <v>0</v>
      </c>
      <c r="D43" s="61">
        <v>0</v>
      </c>
      <c r="E43" s="75">
        <f>D43+C43</f>
        <v>0</v>
      </c>
      <c r="F43" s="61">
        <v>0</v>
      </c>
      <c r="G43" s="61">
        <v>0</v>
      </c>
      <c r="H43" s="75">
        <f>E43-F43</f>
        <v>0</v>
      </c>
    </row>
    <row r="44" spans="1:8" s="11" customFormat="1" ht="25.5" x14ac:dyDescent="0.2">
      <c r="A44" s="158"/>
      <c r="B44" s="159" t="s">
        <v>589</v>
      </c>
      <c r="C44" s="61">
        <v>0</v>
      </c>
      <c r="D44" s="61">
        <v>0</v>
      </c>
      <c r="E44" s="157">
        <f>C44+D44</f>
        <v>0</v>
      </c>
      <c r="F44" s="61">
        <v>0</v>
      </c>
      <c r="G44" s="61">
        <v>0</v>
      </c>
      <c r="H44" s="157">
        <f>E44-F44</f>
        <v>0</v>
      </c>
    </row>
    <row r="45" spans="1:8" s="11" customFormat="1" ht="12.75" x14ac:dyDescent="0.2">
      <c r="A45" s="73"/>
      <c r="B45" s="84" t="s">
        <v>420</v>
      </c>
      <c r="C45" s="61">
        <v>0</v>
      </c>
      <c r="D45" s="61">
        <v>0</v>
      </c>
      <c r="E45" s="61">
        <f>C45+D45</f>
        <v>0</v>
      </c>
      <c r="F45" s="61">
        <v>0</v>
      </c>
      <c r="G45" s="61">
        <v>0</v>
      </c>
      <c r="H45" s="61">
        <f>E45-F45</f>
        <v>0</v>
      </c>
    </row>
    <row r="46" spans="1:8" s="11" customFormat="1" ht="12.75" x14ac:dyDescent="0.2">
      <c r="A46" s="73"/>
      <c r="B46" s="84" t="s">
        <v>421</v>
      </c>
      <c r="C46" s="61">
        <v>0</v>
      </c>
      <c r="D46" s="61">
        <v>0</v>
      </c>
      <c r="E46" s="61">
        <f>C46+D46</f>
        <v>0</v>
      </c>
      <c r="F46" s="61">
        <v>0</v>
      </c>
      <c r="G46" s="61">
        <v>0</v>
      </c>
      <c r="H46" s="61">
        <f>E46-F46</f>
        <v>0</v>
      </c>
    </row>
    <row r="47" spans="1:8" s="11" customFormat="1" ht="12.75" x14ac:dyDescent="0.2">
      <c r="A47" s="73"/>
      <c r="B47" s="84"/>
      <c r="C47" s="61"/>
      <c r="D47" s="61"/>
      <c r="E47" s="61"/>
      <c r="F47" s="61"/>
      <c r="G47" s="61"/>
      <c r="H47" s="61"/>
    </row>
    <row r="48" spans="1:8" s="11" customFormat="1" ht="12.75" x14ac:dyDescent="0.2">
      <c r="A48" s="267" t="s">
        <v>422</v>
      </c>
      <c r="B48" s="268"/>
      <c r="C48" s="63">
        <f t="shared" ref="C48:H48" si="13">C49+C59+C68+C79</f>
        <v>26505518</v>
      </c>
      <c r="D48" s="63">
        <f t="shared" si="13"/>
        <v>32119924</v>
      </c>
      <c r="E48" s="63">
        <f t="shared" si="13"/>
        <v>58625442</v>
      </c>
      <c r="F48" s="63">
        <f t="shared" si="13"/>
        <v>58428008</v>
      </c>
      <c r="G48" s="63">
        <f t="shared" si="13"/>
        <v>56011764</v>
      </c>
      <c r="H48" s="63">
        <f t="shared" si="13"/>
        <v>197434</v>
      </c>
    </row>
    <row r="49" spans="1:8" s="11" customFormat="1" ht="12.75" x14ac:dyDescent="0.2">
      <c r="A49" s="267" t="s">
        <v>396</v>
      </c>
      <c r="B49" s="268"/>
      <c r="C49" s="63">
        <f>SUM(C50:C57)</f>
        <v>0</v>
      </c>
      <c r="D49" s="63">
        <f t="shared" ref="D49:H49" si="14">SUM(D50:D57)</f>
        <v>0</v>
      </c>
      <c r="E49" s="63">
        <f t="shared" si="14"/>
        <v>0</v>
      </c>
      <c r="F49" s="63">
        <f t="shared" si="14"/>
        <v>0</v>
      </c>
      <c r="G49" s="63">
        <f t="shared" si="14"/>
        <v>0</v>
      </c>
      <c r="H49" s="63">
        <f t="shared" si="14"/>
        <v>0</v>
      </c>
    </row>
    <row r="50" spans="1:8" s="11" customFormat="1" ht="12.75" x14ac:dyDescent="0.2">
      <c r="A50" s="73"/>
      <c r="B50" s="84" t="s">
        <v>397</v>
      </c>
      <c r="C50" s="61">
        <v>0</v>
      </c>
      <c r="D50" s="61">
        <v>0</v>
      </c>
      <c r="E50" s="61">
        <f>D50+C50</f>
        <v>0</v>
      </c>
      <c r="F50" s="61">
        <v>0</v>
      </c>
      <c r="G50" s="61">
        <v>0</v>
      </c>
      <c r="H50" s="61">
        <f>E50-F50</f>
        <v>0</v>
      </c>
    </row>
    <row r="51" spans="1:8" s="11" customFormat="1" ht="12.75" x14ac:dyDescent="0.2">
      <c r="A51" s="73"/>
      <c r="B51" s="84" t="s">
        <v>398</v>
      </c>
      <c r="C51" s="61">
        <v>0</v>
      </c>
      <c r="D51" s="61">
        <v>0</v>
      </c>
      <c r="E51" s="61">
        <f t="shared" ref="E51:E57" si="15">D51+C51</f>
        <v>0</v>
      </c>
      <c r="F51" s="61">
        <v>0</v>
      </c>
      <c r="G51" s="61">
        <v>0</v>
      </c>
      <c r="H51" s="61">
        <f t="shared" ref="H51:H57" si="16">E51-F51</f>
        <v>0</v>
      </c>
    </row>
    <row r="52" spans="1:8" s="11" customFormat="1" ht="12.75" x14ac:dyDescent="0.2">
      <c r="A52" s="73"/>
      <c r="B52" s="84" t="s">
        <v>399</v>
      </c>
      <c r="C52" s="61">
        <v>0</v>
      </c>
      <c r="D52" s="61">
        <v>0</v>
      </c>
      <c r="E52" s="61">
        <f t="shared" si="15"/>
        <v>0</v>
      </c>
      <c r="F52" s="61">
        <v>0</v>
      </c>
      <c r="G52" s="61">
        <v>0</v>
      </c>
      <c r="H52" s="61">
        <f t="shared" si="16"/>
        <v>0</v>
      </c>
    </row>
    <row r="53" spans="1:8" s="11" customFormat="1" ht="12.75" x14ac:dyDescent="0.2">
      <c r="A53" s="73"/>
      <c r="B53" s="84" t="s">
        <v>400</v>
      </c>
      <c r="C53" s="61">
        <v>0</v>
      </c>
      <c r="D53" s="61">
        <v>0</v>
      </c>
      <c r="E53" s="61">
        <f t="shared" si="15"/>
        <v>0</v>
      </c>
      <c r="F53" s="61">
        <v>0</v>
      </c>
      <c r="G53" s="61">
        <v>0</v>
      </c>
      <c r="H53" s="61">
        <f t="shared" si="16"/>
        <v>0</v>
      </c>
    </row>
    <row r="54" spans="1:8" s="11" customFormat="1" ht="12.75" x14ac:dyDescent="0.2">
      <c r="A54" s="73"/>
      <c r="B54" s="84" t="s">
        <v>401</v>
      </c>
      <c r="C54" s="61">
        <v>0</v>
      </c>
      <c r="D54" s="61">
        <v>0</v>
      </c>
      <c r="E54" s="61">
        <f t="shared" si="15"/>
        <v>0</v>
      </c>
      <c r="F54" s="61">
        <v>0</v>
      </c>
      <c r="G54" s="61">
        <v>0</v>
      </c>
      <c r="H54" s="61">
        <f t="shared" si="16"/>
        <v>0</v>
      </c>
    </row>
    <row r="55" spans="1:8" s="11" customFormat="1" ht="12.75" x14ac:dyDescent="0.2">
      <c r="A55" s="73"/>
      <c r="B55" s="84" t="s">
        <v>402</v>
      </c>
      <c r="C55" s="61">
        <v>0</v>
      </c>
      <c r="D55" s="61">
        <v>0</v>
      </c>
      <c r="E55" s="61">
        <f t="shared" si="15"/>
        <v>0</v>
      </c>
      <c r="F55" s="61">
        <v>0</v>
      </c>
      <c r="G55" s="61">
        <v>0</v>
      </c>
      <c r="H55" s="61">
        <f t="shared" si="16"/>
        <v>0</v>
      </c>
    </row>
    <row r="56" spans="1:8" s="11" customFormat="1" ht="12.75" x14ac:dyDescent="0.2">
      <c r="A56" s="73"/>
      <c r="B56" s="84" t="s">
        <v>403</v>
      </c>
      <c r="C56" s="61">
        <v>0</v>
      </c>
      <c r="D56" s="61">
        <v>0</v>
      </c>
      <c r="E56" s="61">
        <f t="shared" si="15"/>
        <v>0</v>
      </c>
      <c r="F56" s="61">
        <v>0</v>
      </c>
      <c r="G56" s="61">
        <v>0</v>
      </c>
      <c r="H56" s="61">
        <f t="shared" si="16"/>
        <v>0</v>
      </c>
    </row>
    <row r="57" spans="1:8" s="11" customFormat="1" ht="12.75" x14ac:dyDescent="0.2">
      <c r="A57" s="73"/>
      <c r="B57" s="84" t="s">
        <v>404</v>
      </c>
      <c r="C57" s="61">
        <v>0</v>
      </c>
      <c r="D57" s="61">
        <v>0</v>
      </c>
      <c r="E57" s="61">
        <f t="shared" si="15"/>
        <v>0</v>
      </c>
      <c r="F57" s="61">
        <v>0</v>
      </c>
      <c r="G57" s="61">
        <v>0</v>
      </c>
      <c r="H57" s="61">
        <f t="shared" si="16"/>
        <v>0</v>
      </c>
    </row>
    <row r="58" spans="1:8" s="11" customFormat="1" ht="12.75" x14ac:dyDescent="0.2">
      <c r="A58" s="73"/>
      <c r="B58" s="84"/>
      <c r="C58" s="61"/>
      <c r="D58" s="61"/>
      <c r="E58" s="61"/>
      <c r="F58" s="61"/>
      <c r="G58" s="61"/>
      <c r="H58" s="61"/>
    </row>
    <row r="59" spans="1:8" s="11" customFormat="1" ht="12.75" x14ac:dyDescent="0.2">
      <c r="A59" s="267" t="s">
        <v>405</v>
      </c>
      <c r="B59" s="268"/>
      <c r="C59" s="63">
        <f t="shared" ref="C59:H59" si="17">SUM(C60:C66)</f>
        <v>26505518</v>
      </c>
      <c r="D59" s="63">
        <f t="shared" si="17"/>
        <v>32119924</v>
      </c>
      <c r="E59" s="63">
        <f t="shared" si="17"/>
        <v>58625442</v>
      </c>
      <c r="F59" s="63">
        <f t="shared" si="17"/>
        <v>58428008</v>
      </c>
      <c r="G59" s="63">
        <f t="shared" si="17"/>
        <v>56011764</v>
      </c>
      <c r="H59" s="63">
        <f t="shared" si="17"/>
        <v>197434</v>
      </c>
    </row>
    <row r="60" spans="1:8" s="11" customFormat="1" ht="12.75" x14ac:dyDescent="0.2">
      <c r="A60" s="73"/>
      <c r="B60" s="84" t="s">
        <v>406</v>
      </c>
      <c r="C60" s="61">
        <v>0</v>
      </c>
      <c r="D60" s="61">
        <v>0</v>
      </c>
      <c r="E60" s="61">
        <f>D60+C60</f>
        <v>0</v>
      </c>
      <c r="F60" s="61">
        <v>0</v>
      </c>
      <c r="G60" s="61">
        <v>0</v>
      </c>
      <c r="H60" s="61">
        <f>E60-F60</f>
        <v>0</v>
      </c>
    </row>
    <row r="61" spans="1:8" s="11" customFormat="1" ht="12.75" x14ac:dyDescent="0.2">
      <c r="A61" s="73"/>
      <c r="B61" s="84" t="s">
        <v>407</v>
      </c>
      <c r="C61" s="61">
        <v>0</v>
      </c>
      <c r="D61" s="61">
        <v>0</v>
      </c>
      <c r="E61" s="61">
        <f t="shared" ref="E61:E62" si="18">D61+C61</f>
        <v>0</v>
      </c>
      <c r="F61" s="61">
        <v>0</v>
      </c>
      <c r="G61" s="61">
        <v>0</v>
      </c>
      <c r="H61" s="61">
        <f t="shared" ref="H61:H62" si="19">E61-F61</f>
        <v>0</v>
      </c>
    </row>
    <row r="62" spans="1:8" s="11" customFormat="1" ht="12.75" x14ac:dyDescent="0.2">
      <c r="A62" s="73"/>
      <c r="B62" s="84" t="s">
        <v>408</v>
      </c>
      <c r="C62" s="61">
        <v>0</v>
      </c>
      <c r="D62" s="61">
        <v>0</v>
      </c>
      <c r="E62" s="61">
        <f t="shared" si="18"/>
        <v>0</v>
      </c>
      <c r="F62" s="61">
        <v>0</v>
      </c>
      <c r="G62" s="61">
        <v>0</v>
      </c>
      <c r="H62" s="61">
        <f t="shared" si="19"/>
        <v>0</v>
      </c>
    </row>
    <row r="63" spans="1:8" s="11" customFormat="1" ht="12.75" x14ac:dyDescent="0.2">
      <c r="A63" s="158"/>
      <c r="B63" s="84" t="s">
        <v>588</v>
      </c>
      <c r="C63" s="61">
        <v>0</v>
      </c>
      <c r="D63" s="61">
        <v>0</v>
      </c>
      <c r="E63" s="157">
        <f>C63+D63</f>
        <v>0</v>
      </c>
      <c r="F63" s="61">
        <v>0</v>
      </c>
      <c r="G63" s="61">
        <v>0</v>
      </c>
      <c r="H63" s="157">
        <f>E63-F63</f>
        <v>0</v>
      </c>
    </row>
    <row r="64" spans="1:8" s="11" customFormat="1" ht="12.75" x14ac:dyDescent="0.2">
      <c r="A64" s="73"/>
      <c r="B64" s="84" t="s">
        <v>409</v>
      </c>
      <c r="C64" s="61">
        <v>26505518</v>
      </c>
      <c r="D64" s="61">
        <v>32119924</v>
      </c>
      <c r="E64" s="61">
        <v>58625442</v>
      </c>
      <c r="F64" s="61">
        <v>58428008</v>
      </c>
      <c r="G64" s="61">
        <v>56011764</v>
      </c>
      <c r="H64" s="61">
        <f>E64-F64</f>
        <v>197434</v>
      </c>
    </row>
    <row r="65" spans="1:8" s="11" customFormat="1" ht="12.75" x14ac:dyDescent="0.2">
      <c r="A65" s="73"/>
      <c r="B65" s="84" t="s">
        <v>410</v>
      </c>
      <c r="C65" s="61">
        <v>0</v>
      </c>
      <c r="D65" s="61">
        <v>0</v>
      </c>
      <c r="E65" s="61">
        <f t="shared" ref="E65:E66" si="20">D65+C65</f>
        <v>0</v>
      </c>
      <c r="F65" s="61">
        <v>0</v>
      </c>
      <c r="G65" s="61">
        <v>0</v>
      </c>
      <c r="H65" s="61">
        <f t="shared" ref="H65:H66" si="21">E65-F65</f>
        <v>0</v>
      </c>
    </row>
    <row r="66" spans="1:8" s="11" customFormat="1" ht="12.75" x14ac:dyDescent="0.2">
      <c r="A66" s="73"/>
      <c r="B66" s="84" t="s">
        <v>411</v>
      </c>
      <c r="C66" s="61">
        <v>0</v>
      </c>
      <c r="D66" s="61">
        <v>0</v>
      </c>
      <c r="E66" s="61">
        <f t="shared" si="20"/>
        <v>0</v>
      </c>
      <c r="F66" s="61">
        <v>0</v>
      </c>
      <c r="G66" s="61">
        <v>0</v>
      </c>
      <c r="H66" s="61">
        <f t="shared" si="21"/>
        <v>0</v>
      </c>
    </row>
    <row r="67" spans="1:8" s="11" customFormat="1" ht="12.75" x14ac:dyDescent="0.2">
      <c r="A67" s="73"/>
      <c r="B67" s="84"/>
      <c r="C67" s="61"/>
      <c r="D67" s="61"/>
      <c r="E67" s="61"/>
      <c r="F67" s="61"/>
      <c r="G67" s="61"/>
      <c r="H67" s="61"/>
    </row>
    <row r="68" spans="1:8" s="11" customFormat="1" ht="12.75" x14ac:dyDescent="0.2">
      <c r="A68" s="267" t="s">
        <v>608</v>
      </c>
      <c r="B68" s="268"/>
      <c r="C68" s="170">
        <f t="shared" ref="C68:H68" si="22">SUM(C69:C77)</f>
        <v>0</v>
      </c>
      <c r="D68" s="170">
        <f t="shared" si="22"/>
        <v>0</v>
      </c>
      <c r="E68" s="170">
        <f t="shared" si="22"/>
        <v>0</v>
      </c>
      <c r="F68" s="170">
        <f t="shared" si="22"/>
        <v>0</v>
      </c>
      <c r="G68" s="170">
        <f t="shared" si="22"/>
        <v>0</v>
      </c>
      <c r="H68" s="170">
        <f t="shared" si="22"/>
        <v>0</v>
      </c>
    </row>
    <row r="69" spans="1:8" s="11" customFormat="1" ht="12.75" x14ac:dyDescent="0.2">
      <c r="A69" s="73"/>
      <c r="B69" s="84" t="s">
        <v>454</v>
      </c>
      <c r="C69" s="61">
        <v>0</v>
      </c>
      <c r="D69" s="61">
        <v>0</v>
      </c>
      <c r="E69" s="75">
        <f>C69+D69</f>
        <v>0</v>
      </c>
      <c r="F69" s="61">
        <v>0</v>
      </c>
      <c r="G69" s="61">
        <v>0</v>
      </c>
      <c r="H69" s="75">
        <f>E69-F69</f>
        <v>0</v>
      </c>
    </row>
    <row r="70" spans="1:8" s="11" customFormat="1" ht="12.75" x14ac:dyDescent="0.2">
      <c r="A70" s="73"/>
      <c r="B70" s="84" t="s">
        <v>412</v>
      </c>
      <c r="C70" s="61">
        <v>0</v>
      </c>
      <c r="D70" s="61">
        <v>0</v>
      </c>
      <c r="E70" s="76">
        <f t="shared" ref="E70:E77" si="23">C70+D70</f>
        <v>0</v>
      </c>
      <c r="F70" s="61">
        <v>0</v>
      </c>
      <c r="G70" s="61">
        <v>0</v>
      </c>
      <c r="H70" s="75">
        <f t="shared" ref="H70:H77" si="24">E70-F70</f>
        <v>0</v>
      </c>
    </row>
    <row r="71" spans="1:8" s="11" customFormat="1" ht="12.75" x14ac:dyDescent="0.2">
      <c r="A71" s="73"/>
      <c r="B71" s="84" t="s">
        <v>413</v>
      </c>
      <c r="C71" s="61">
        <v>0</v>
      </c>
      <c r="D71" s="61">
        <v>0</v>
      </c>
      <c r="E71" s="76">
        <f t="shared" si="23"/>
        <v>0</v>
      </c>
      <c r="F71" s="61">
        <v>0</v>
      </c>
      <c r="G71" s="61">
        <v>0</v>
      </c>
      <c r="H71" s="75">
        <f t="shared" si="24"/>
        <v>0</v>
      </c>
    </row>
    <row r="72" spans="1:8" s="11" customFormat="1" ht="12.75" x14ac:dyDescent="0.2">
      <c r="A72" s="73"/>
      <c r="B72" s="84" t="s">
        <v>414</v>
      </c>
      <c r="C72" s="61">
        <v>0</v>
      </c>
      <c r="D72" s="61">
        <v>0</v>
      </c>
      <c r="E72" s="76">
        <f t="shared" si="23"/>
        <v>0</v>
      </c>
      <c r="F72" s="61">
        <v>0</v>
      </c>
      <c r="G72" s="61">
        <v>0</v>
      </c>
      <c r="H72" s="75">
        <f t="shared" si="24"/>
        <v>0</v>
      </c>
    </row>
    <row r="73" spans="1:8" s="11" customFormat="1" ht="12.75" x14ac:dyDescent="0.2">
      <c r="A73" s="73"/>
      <c r="B73" s="84" t="s">
        <v>415</v>
      </c>
      <c r="C73" s="61">
        <v>0</v>
      </c>
      <c r="D73" s="61">
        <v>0</v>
      </c>
      <c r="E73" s="76">
        <f t="shared" si="23"/>
        <v>0</v>
      </c>
      <c r="F73" s="61">
        <v>0</v>
      </c>
      <c r="G73" s="61">
        <v>0</v>
      </c>
      <c r="H73" s="75">
        <f t="shared" si="24"/>
        <v>0</v>
      </c>
    </row>
    <row r="74" spans="1:8" s="11" customFormat="1" ht="12.75" x14ac:dyDescent="0.2">
      <c r="A74" s="73"/>
      <c r="B74" s="84" t="s">
        <v>416</v>
      </c>
      <c r="C74" s="61">
        <v>0</v>
      </c>
      <c r="D74" s="61">
        <v>0</v>
      </c>
      <c r="E74" s="76">
        <f t="shared" si="23"/>
        <v>0</v>
      </c>
      <c r="F74" s="61">
        <v>0</v>
      </c>
      <c r="G74" s="61">
        <v>0</v>
      </c>
      <c r="H74" s="75">
        <f t="shared" si="24"/>
        <v>0</v>
      </c>
    </row>
    <row r="75" spans="1:8" s="11" customFormat="1" ht="12.75" x14ac:dyDescent="0.2">
      <c r="A75" s="73"/>
      <c r="B75" s="84" t="s">
        <v>417</v>
      </c>
      <c r="C75" s="61">
        <v>0</v>
      </c>
      <c r="D75" s="61">
        <v>0</v>
      </c>
      <c r="E75" s="76">
        <f t="shared" si="23"/>
        <v>0</v>
      </c>
      <c r="F75" s="61">
        <v>0</v>
      </c>
      <c r="G75" s="61">
        <v>0</v>
      </c>
      <c r="H75" s="75">
        <f t="shared" si="24"/>
        <v>0</v>
      </c>
    </row>
    <row r="76" spans="1:8" s="11" customFormat="1" ht="12.75" x14ac:dyDescent="0.2">
      <c r="A76" s="73"/>
      <c r="B76" s="84" t="s">
        <v>418</v>
      </c>
      <c r="C76" s="61">
        <v>0</v>
      </c>
      <c r="D76" s="61">
        <v>0</v>
      </c>
      <c r="E76" s="76">
        <f t="shared" si="23"/>
        <v>0</v>
      </c>
      <c r="F76" s="61">
        <v>0</v>
      </c>
      <c r="G76" s="61">
        <v>0</v>
      </c>
      <c r="H76" s="75">
        <f t="shared" si="24"/>
        <v>0</v>
      </c>
    </row>
    <row r="77" spans="1:8" s="11" customFormat="1" ht="12.75" x14ac:dyDescent="0.2">
      <c r="A77" s="73"/>
      <c r="B77" s="84" t="s">
        <v>419</v>
      </c>
      <c r="C77" s="61">
        <v>0</v>
      </c>
      <c r="D77" s="61">
        <v>0</v>
      </c>
      <c r="E77" s="76">
        <f t="shared" si="23"/>
        <v>0</v>
      </c>
      <c r="F77" s="61">
        <v>0</v>
      </c>
      <c r="G77" s="61">
        <v>0</v>
      </c>
      <c r="H77" s="75">
        <f t="shared" si="24"/>
        <v>0</v>
      </c>
    </row>
    <row r="78" spans="1:8" s="11" customFormat="1" ht="12.75" x14ac:dyDescent="0.2">
      <c r="A78" s="73"/>
      <c r="B78" s="84"/>
      <c r="C78" s="61"/>
      <c r="D78" s="61"/>
      <c r="E78" s="61"/>
      <c r="F78" s="61"/>
      <c r="G78" s="61"/>
      <c r="H78" s="61"/>
    </row>
    <row r="79" spans="1:8" s="11" customFormat="1" ht="12.75" x14ac:dyDescent="0.2">
      <c r="A79" s="267" t="s">
        <v>609</v>
      </c>
      <c r="B79" s="268"/>
      <c r="C79" s="170">
        <f>SUM(C80:C83)</f>
        <v>0</v>
      </c>
      <c r="D79" s="170">
        <f t="shared" ref="D79:H79" si="25">SUM(D80:D83)</f>
        <v>0</v>
      </c>
      <c r="E79" s="170">
        <f t="shared" si="25"/>
        <v>0</v>
      </c>
      <c r="F79" s="170">
        <f t="shared" si="25"/>
        <v>0</v>
      </c>
      <c r="G79" s="170">
        <f t="shared" si="25"/>
        <v>0</v>
      </c>
      <c r="H79" s="170">
        <f t="shared" si="25"/>
        <v>0</v>
      </c>
    </row>
    <row r="80" spans="1:8" s="11" customFormat="1" ht="12.75" x14ac:dyDescent="0.2">
      <c r="A80" s="73"/>
      <c r="B80" s="84" t="s">
        <v>455</v>
      </c>
      <c r="C80" s="61">
        <v>0</v>
      </c>
      <c r="D80" s="61">
        <v>0</v>
      </c>
      <c r="E80" s="75">
        <f>D80+C80</f>
        <v>0</v>
      </c>
      <c r="F80" s="61">
        <v>0</v>
      </c>
      <c r="G80" s="61">
        <v>0</v>
      </c>
      <c r="H80" s="75">
        <f>E80-F80</f>
        <v>0</v>
      </c>
    </row>
    <row r="81" spans="1:8" s="11" customFormat="1" ht="25.5" x14ac:dyDescent="0.2">
      <c r="A81" s="158"/>
      <c r="B81" s="159" t="s">
        <v>589</v>
      </c>
      <c r="C81" s="61">
        <v>0</v>
      </c>
      <c r="D81" s="61">
        <v>0</v>
      </c>
      <c r="E81" s="157">
        <f>C81+D81</f>
        <v>0</v>
      </c>
      <c r="F81" s="61">
        <v>0</v>
      </c>
      <c r="G81" s="61">
        <v>0</v>
      </c>
      <c r="H81" s="157">
        <f>E81-F81</f>
        <v>0</v>
      </c>
    </row>
    <row r="82" spans="1:8" s="11" customFormat="1" ht="12.75" x14ac:dyDescent="0.2">
      <c r="A82" s="73"/>
      <c r="B82" s="84" t="s">
        <v>420</v>
      </c>
      <c r="C82" s="61">
        <v>0</v>
      </c>
      <c r="D82" s="61">
        <v>0</v>
      </c>
      <c r="E82" s="61">
        <f>C82+D82</f>
        <v>0</v>
      </c>
      <c r="F82" s="61">
        <v>0</v>
      </c>
      <c r="G82" s="61">
        <v>0</v>
      </c>
      <c r="H82" s="61">
        <f>E82-F82</f>
        <v>0</v>
      </c>
    </row>
    <row r="83" spans="1:8" s="11" customFormat="1" ht="12.75" x14ac:dyDescent="0.2">
      <c r="A83" s="73"/>
      <c r="B83" s="84" t="s">
        <v>421</v>
      </c>
      <c r="C83" s="61">
        <v>0</v>
      </c>
      <c r="D83" s="61">
        <v>0</v>
      </c>
      <c r="E83" s="61">
        <f>C83+D83</f>
        <v>0</v>
      </c>
      <c r="F83" s="61">
        <v>0</v>
      </c>
      <c r="G83" s="61">
        <v>0</v>
      </c>
      <c r="H83" s="61">
        <f>E83-F83</f>
        <v>0</v>
      </c>
    </row>
    <row r="84" spans="1:8" s="11" customFormat="1" ht="12.75" x14ac:dyDescent="0.2">
      <c r="A84" s="73"/>
      <c r="B84" s="84"/>
      <c r="C84" s="61"/>
      <c r="D84" s="61"/>
      <c r="E84" s="61"/>
      <c r="F84" s="61"/>
      <c r="G84" s="61"/>
      <c r="H84" s="61"/>
    </row>
    <row r="85" spans="1:8" s="11" customFormat="1" ht="12.75" x14ac:dyDescent="0.2">
      <c r="A85" s="267" t="s">
        <v>388</v>
      </c>
      <c r="B85" s="268"/>
      <c r="C85" s="63">
        <f t="shared" ref="C85:H85" si="26">C11+C48</f>
        <v>26505518</v>
      </c>
      <c r="D85" s="63">
        <f t="shared" si="26"/>
        <v>32119924</v>
      </c>
      <c r="E85" s="63">
        <f t="shared" si="26"/>
        <v>58625442</v>
      </c>
      <c r="F85" s="63">
        <f t="shared" si="26"/>
        <v>58428008</v>
      </c>
      <c r="G85" s="63">
        <f t="shared" si="26"/>
        <v>56011764</v>
      </c>
      <c r="H85" s="63">
        <f t="shared" si="26"/>
        <v>197434</v>
      </c>
    </row>
    <row r="86" spans="1:8" s="11" customFormat="1" ht="12.75" x14ac:dyDescent="0.2">
      <c r="A86" s="77"/>
      <c r="B86" s="85"/>
      <c r="C86" s="80"/>
      <c r="D86" s="80"/>
      <c r="E86" s="80"/>
      <c r="F86" s="80"/>
      <c r="G86" s="80"/>
      <c r="H86" s="80"/>
    </row>
    <row r="87" spans="1:8" x14ac:dyDescent="0.25">
      <c r="C87" s="8" t="str">
        <f>IF(C85='5 INGRESOS'!B74,"","ERROR VS ANALITICO INGRESOS")</f>
        <v/>
      </c>
      <c r="D87" s="8" t="str">
        <f>IF(D85='5 INGRESOS'!C74,"","ERROR VS ANALITICO INGRESOS")</f>
        <v/>
      </c>
      <c r="E87" s="8" t="str">
        <f>IF(E85='5 INGRESOS'!D74,"","ERROR VS ANALITICO INGRESOS")</f>
        <v/>
      </c>
      <c r="F87" s="8" t="str">
        <f>IF(F85='6a COG'!F160,"","ERRORCOG")</f>
        <v/>
      </c>
      <c r="G87" s="8" t="str">
        <f>IF(G85='6a COG'!G160,"","ERRORCOG")</f>
        <v/>
      </c>
      <c r="H87" s="8" t="str">
        <f>IF(H85='6a COG'!H160,"","ERRORCOG")</f>
        <v/>
      </c>
    </row>
  </sheetData>
  <mergeCells count="25">
    <mergeCell ref="A10:B10"/>
    <mergeCell ref="A11:B11"/>
    <mergeCell ref="A12:B12"/>
    <mergeCell ref="A6:H6"/>
    <mergeCell ref="H7:H9"/>
    <mergeCell ref="C8:C9"/>
    <mergeCell ref="E8:E9"/>
    <mergeCell ref="F8:F9"/>
    <mergeCell ref="G8:G9"/>
    <mergeCell ref="A1:H1"/>
    <mergeCell ref="A22:B22"/>
    <mergeCell ref="A7:B9"/>
    <mergeCell ref="A85:B85"/>
    <mergeCell ref="A68:B68"/>
    <mergeCell ref="A48:B48"/>
    <mergeCell ref="A49:B49"/>
    <mergeCell ref="A59:B59"/>
    <mergeCell ref="A79:B79"/>
    <mergeCell ref="C7:G7"/>
    <mergeCell ref="A31:B31"/>
    <mergeCell ref="A42:B42"/>
    <mergeCell ref="A2:H2"/>
    <mergeCell ref="A3:H3"/>
    <mergeCell ref="A4:H4"/>
    <mergeCell ref="A5:H5"/>
  </mergeCells>
  <pageMargins left="0.9055118110236221" right="0.35433070866141736" top="0.39370078740157483" bottom="0.39370078740157483" header="0.35433070866141736" footer="0.31496062992125984"/>
  <pageSetup scale="84" orientation="landscape" r:id="rId1"/>
  <rowBreaks count="2" manualBreakCount="2">
    <brk id="42" max="7" man="1"/>
    <brk id="78" max="7" man="1"/>
  </rowBreaks>
  <colBreaks count="1" manualBreakCount="1">
    <brk id="8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7"/>
  <sheetViews>
    <sheetView zoomScale="84" zoomScaleNormal="84" workbookViewId="0">
      <selection activeCell="B17" sqref="B17"/>
    </sheetView>
  </sheetViews>
  <sheetFormatPr baseColWidth="10" defaultRowHeight="15" x14ac:dyDescent="0.25"/>
  <cols>
    <col min="1" max="1" width="45.28515625" style="2" bestFit="1" customWidth="1"/>
    <col min="2" max="7" width="14.28515625" style="2" customWidth="1"/>
    <col min="8" max="16384" width="11.42578125" style="2"/>
  </cols>
  <sheetData>
    <row r="1" spans="1:7" ht="15.75" x14ac:dyDescent="0.25">
      <c r="A1" s="199" t="str">
        <f>'6c FUNCION'!A1:H1</f>
        <v>CUENTA PÚBLICA 2021</v>
      </c>
      <c r="B1" s="199"/>
      <c r="C1" s="199"/>
      <c r="D1" s="199"/>
      <c r="E1" s="199"/>
      <c r="F1" s="199"/>
      <c r="G1" s="199"/>
    </row>
    <row r="2" spans="1:7" x14ac:dyDescent="0.25">
      <c r="A2" s="200" t="str">
        <f>'6c FUNCION'!A2:H2</f>
        <v>INSTITUTO TECNOLÓGICO SUPERIOR DE PEROTE</v>
      </c>
      <c r="B2" s="201"/>
      <c r="C2" s="201"/>
      <c r="D2" s="201"/>
      <c r="E2" s="201"/>
      <c r="F2" s="201"/>
      <c r="G2" s="202"/>
    </row>
    <row r="3" spans="1:7" x14ac:dyDescent="0.25">
      <c r="A3" s="203" t="s">
        <v>312</v>
      </c>
      <c r="B3" s="204"/>
      <c r="C3" s="204"/>
      <c r="D3" s="204"/>
      <c r="E3" s="204"/>
      <c r="F3" s="204"/>
      <c r="G3" s="205"/>
    </row>
    <row r="4" spans="1:7" x14ac:dyDescent="0.25">
      <c r="A4" s="203" t="s">
        <v>423</v>
      </c>
      <c r="B4" s="204"/>
      <c r="C4" s="204"/>
      <c r="D4" s="204"/>
      <c r="E4" s="204"/>
      <c r="F4" s="204"/>
      <c r="G4" s="205"/>
    </row>
    <row r="5" spans="1:7" x14ac:dyDescent="0.25">
      <c r="A5" s="203" t="str">
        <f>'6c FUNCION'!A5:H5</f>
        <v>Del 1 de Enero al 31 de Diciembre de 2021</v>
      </c>
      <c r="B5" s="204"/>
      <c r="C5" s="204"/>
      <c r="D5" s="204"/>
      <c r="E5" s="204"/>
      <c r="F5" s="204"/>
      <c r="G5" s="205"/>
    </row>
    <row r="6" spans="1:7" x14ac:dyDescent="0.25">
      <c r="A6" s="206" t="s">
        <v>1</v>
      </c>
      <c r="B6" s="207"/>
      <c r="C6" s="207"/>
      <c r="D6" s="207"/>
      <c r="E6" s="207"/>
      <c r="F6" s="207"/>
      <c r="G6" s="208"/>
    </row>
    <row r="7" spans="1:7" x14ac:dyDescent="0.25">
      <c r="A7" s="255" t="s">
        <v>2</v>
      </c>
      <c r="B7" s="243" t="s">
        <v>314</v>
      </c>
      <c r="C7" s="244"/>
      <c r="D7" s="244"/>
      <c r="E7" s="244"/>
      <c r="F7" s="245"/>
      <c r="G7" s="255" t="s">
        <v>390</v>
      </c>
    </row>
    <row r="8" spans="1:7" x14ac:dyDescent="0.25">
      <c r="A8" s="265"/>
      <c r="B8" s="255" t="s">
        <v>226</v>
      </c>
      <c r="C8" s="133" t="s">
        <v>267</v>
      </c>
      <c r="D8" s="255" t="s">
        <v>269</v>
      </c>
      <c r="E8" s="255" t="s">
        <v>227</v>
      </c>
      <c r="F8" s="255" t="s">
        <v>229</v>
      </c>
      <c r="G8" s="265"/>
    </row>
    <row r="9" spans="1:7" x14ac:dyDescent="0.25">
      <c r="A9" s="256"/>
      <c r="B9" s="256"/>
      <c r="C9" s="138" t="s">
        <v>268</v>
      </c>
      <c r="D9" s="256"/>
      <c r="E9" s="256"/>
      <c r="F9" s="256"/>
      <c r="G9" s="256"/>
    </row>
    <row r="10" spans="1:7" s="11" customFormat="1" ht="12.75" x14ac:dyDescent="0.2">
      <c r="A10" s="86" t="s">
        <v>424</v>
      </c>
      <c r="B10" s="72">
        <f t="shared" ref="B10:G10" si="0">B11+B12+B13+B16+B17+B20</f>
        <v>14429871</v>
      </c>
      <c r="C10" s="72">
        <f t="shared" si="0"/>
        <v>31031940</v>
      </c>
      <c r="D10" s="72">
        <f t="shared" si="0"/>
        <v>45461811</v>
      </c>
      <c r="E10" s="72">
        <f t="shared" si="0"/>
        <v>45461811</v>
      </c>
      <c r="F10" s="72">
        <f t="shared" si="0"/>
        <v>44656421</v>
      </c>
      <c r="G10" s="72">
        <f t="shared" si="0"/>
        <v>0</v>
      </c>
    </row>
    <row r="11" spans="1:7" s="11" customFormat="1" ht="12.75" x14ac:dyDescent="0.2">
      <c r="A11" s="87" t="s">
        <v>425</v>
      </c>
      <c r="B11" s="72">
        <f>'6a COG'!C11</f>
        <v>14429871</v>
      </c>
      <c r="C11" s="183">
        <f>'6a COG'!D11</f>
        <v>31031940</v>
      </c>
      <c r="D11" s="183">
        <f>'6a COG'!E11</f>
        <v>45461811</v>
      </c>
      <c r="E11" s="183">
        <f>'6a COG'!F11</f>
        <v>45461811</v>
      </c>
      <c r="F11" s="183">
        <f>'6a COG'!G11</f>
        <v>44656421</v>
      </c>
      <c r="G11" s="63">
        <f>D11-E11</f>
        <v>0</v>
      </c>
    </row>
    <row r="12" spans="1:7" s="11" customFormat="1" ht="12.75" x14ac:dyDescent="0.2">
      <c r="A12" s="87" t="s">
        <v>426</v>
      </c>
      <c r="B12" s="72">
        <v>0</v>
      </c>
      <c r="C12" s="72">
        <v>0</v>
      </c>
      <c r="D12" s="63">
        <f>C12+B12</f>
        <v>0</v>
      </c>
      <c r="E12" s="72">
        <v>0</v>
      </c>
      <c r="F12" s="72">
        <v>0</v>
      </c>
      <c r="G12" s="63">
        <f>D12-E12</f>
        <v>0</v>
      </c>
    </row>
    <row r="13" spans="1:7" s="11" customFormat="1" ht="12.75" x14ac:dyDescent="0.2">
      <c r="A13" s="87" t="s">
        <v>427</v>
      </c>
      <c r="B13" s="72">
        <f>B14+B15</f>
        <v>0</v>
      </c>
      <c r="C13" s="72">
        <f t="shared" ref="C13:G13" si="1">C14+C15</f>
        <v>0</v>
      </c>
      <c r="D13" s="72">
        <f t="shared" si="1"/>
        <v>0</v>
      </c>
      <c r="E13" s="72">
        <f t="shared" si="1"/>
        <v>0</v>
      </c>
      <c r="F13" s="72">
        <f t="shared" si="1"/>
        <v>0</v>
      </c>
      <c r="G13" s="72">
        <f t="shared" si="1"/>
        <v>0</v>
      </c>
    </row>
    <row r="14" spans="1:7" s="11" customFormat="1" ht="12.75" x14ac:dyDescent="0.2">
      <c r="A14" s="88" t="s">
        <v>428</v>
      </c>
      <c r="B14" s="75">
        <v>0</v>
      </c>
      <c r="C14" s="75">
        <v>0</v>
      </c>
      <c r="D14" s="61">
        <f>C14+B14</f>
        <v>0</v>
      </c>
      <c r="E14" s="75">
        <v>0</v>
      </c>
      <c r="F14" s="75">
        <v>0</v>
      </c>
      <c r="G14" s="61">
        <f>D14-E14</f>
        <v>0</v>
      </c>
    </row>
    <row r="15" spans="1:7" s="11" customFormat="1" ht="12.75" x14ac:dyDescent="0.2">
      <c r="A15" s="88" t="s">
        <v>429</v>
      </c>
      <c r="B15" s="75">
        <v>0</v>
      </c>
      <c r="C15" s="75">
        <v>0</v>
      </c>
      <c r="D15" s="61">
        <f>C15+B15</f>
        <v>0</v>
      </c>
      <c r="E15" s="75">
        <v>0</v>
      </c>
      <c r="F15" s="75">
        <v>0</v>
      </c>
      <c r="G15" s="61">
        <f>D15-E15</f>
        <v>0</v>
      </c>
    </row>
    <row r="16" spans="1:7" s="11" customFormat="1" ht="12.75" x14ac:dyDescent="0.2">
      <c r="A16" s="87" t="s">
        <v>430</v>
      </c>
      <c r="B16" s="72">
        <v>0</v>
      </c>
      <c r="C16" s="63">
        <v>0</v>
      </c>
      <c r="D16" s="63">
        <f>B16+C16</f>
        <v>0</v>
      </c>
      <c r="E16" s="63">
        <v>0</v>
      </c>
      <c r="F16" s="63">
        <v>0</v>
      </c>
      <c r="G16" s="63">
        <f>D16-E16</f>
        <v>0</v>
      </c>
    </row>
    <row r="17" spans="1:7" s="11" customFormat="1" ht="25.5" x14ac:dyDescent="0.2">
      <c r="A17" s="181" t="s">
        <v>610</v>
      </c>
      <c r="B17" s="170">
        <f>B18+B19</f>
        <v>0</v>
      </c>
      <c r="C17" s="170">
        <f t="shared" ref="C17:G17" si="2">C18+C19</f>
        <v>0</v>
      </c>
      <c r="D17" s="170">
        <f t="shared" si="2"/>
        <v>0</v>
      </c>
      <c r="E17" s="170">
        <f t="shared" si="2"/>
        <v>0</v>
      </c>
      <c r="F17" s="170">
        <f t="shared" si="2"/>
        <v>0</v>
      </c>
      <c r="G17" s="170">
        <f t="shared" si="2"/>
        <v>0</v>
      </c>
    </row>
    <row r="18" spans="1:7" s="11" customFormat="1" ht="12.75" x14ac:dyDescent="0.2">
      <c r="A18" s="88" t="s">
        <v>431</v>
      </c>
      <c r="B18" s="75">
        <v>0</v>
      </c>
      <c r="C18" s="75">
        <v>0</v>
      </c>
      <c r="D18" s="61">
        <f>C18+B18</f>
        <v>0</v>
      </c>
      <c r="E18" s="75">
        <v>0</v>
      </c>
      <c r="F18" s="75">
        <v>0</v>
      </c>
      <c r="G18" s="61">
        <f>D18-E18</f>
        <v>0</v>
      </c>
    </row>
    <row r="19" spans="1:7" s="11" customFormat="1" ht="12.75" x14ac:dyDescent="0.2">
      <c r="A19" s="88" t="s">
        <v>432</v>
      </c>
      <c r="B19" s="75">
        <v>0</v>
      </c>
      <c r="C19" s="75">
        <v>0</v>
      </c>
      <c r="D19" s="61">
        <f>C19+B19</f>
        <v>0</v>
      </c>
      <c r="E19" s="75">
        <v>0</v>
      </c>
      <c r="F19" s="75">
        <v>0</v>
      </c>
      <c r="G19" s="61">
        <f>D19-E19</f>
        <v>0</v>
      </c>
    </row>
    <row r="20" spans="1:7" s="11" customFormat="1" ht="12.75" x14ac:dyDescent="0.2">
      <c r="A20" s="87" t="s">
        <v>433</v>
      </c>
      <c r="B20" s="72">
        <v>0</v>
      </c>
      <c r="C20" s="63">
        <v>0</v>
      </c>
      <c r="D20" s="63">
        <f>C20+B20</f>
        <v>0</v>
      </c>
      <c r="E20" s="63">
        <v>0</v>
      </c>
      <c r="F20" s="63">
        <v>0</v>
      </c>
      <c r="G20" s="63">
        <f>D20-E20</f>
        <v>0</v>
      </c>
    </row>
    <row r="21" spans="1:7" s="11" customFormat="1" ht="12.75" x14ac:dyDescent="0.2">
      <c r="A21" s="73"/>
      <c r="B21" s="75"/>
      <c r="C21" s="61"/>
      <c r="D21" s="61"/>
      <c r="E21" s="61"/>
      <c r="F21" s="61"/>
      <c r="G21" s="61"/>
    </row>
    <row r="22" spans="1:7" s="11" customFormat="1" ht="12.75" x14ac:dyDescent="0.2">
      <c r="A22" s="87" t="s">
        <v>434</v>
      </c>
      <c r="B22" s="72">
        <f t="shared" ref="B22:G22" si="3">B23+B24+B25+B28+B29+B32</f>
        <v>0</v>
      </c>
      <c r="C22" s="72">
        <f t="shared" si="3"/>
        <v>0</v>
      </c>
      <c r="D22" s="72">
        <f t="shared" si="3"/>
        <v>0</v>
      </c>
      <c r="E22" s="72">
        <f t="shared" si="3"/>
        <v>0</v>
      </c>
      <c r="F22" s="72">
        <f t="shared" si="3"/>
        <v>0</v>
      </c>
      <c r="G22" s="72">
        <f t="shared" si="3"/>
        <v>0</v>
      </c>
    </row>
    <row r="23" spans="1:7" s="11" customFormat="1" ht="12.75" x14ac:dyDescent="0.2">
      <c r="A23" s="87" t="s">
        <v>425</v>
      </c>
      <c r="B23" s="72">
        <v>0</v>
      </c>
      <c r="C23" s="72">
        <v>0</v>
      </c>
      <c r="D23" s="63">
        <f>C23+B23</f>
        <v>0</v>
      </c>
      <c r="E23" s="72">
        <v>0</v>
      </c>
      <c r="F23" s="72">
        <v>0</v>
      </c>
      <c r="G23" s="63">
        <f>D23-E23</f>
        <v>0</v>
      </c>
    </row>
    <row r="24" spans="1:7" s="11" customFormat="1" ht="12.75" x14ac:dyDescent="0.2">
      <c r="A24" s="87" t="s">
        <v>426</v>
      </c>
      <c r="B24" s="72">
        <v>0</v>
      </c>
      <c r="C24" s="72">
        <v>0</v>
      </c>
      <c r="D24" s="63">
        <f>C24+B24</f>
        <v>0</v>
      </c>
      <c r="E24" s="72">
        <v>0</v>
      </c>
      <c r="F24" s="72">
        <v>0</v>
      </c>
      <c r="G24" s="63">
        <f>D24-E24</f>
        <v>0</v>
      </c>
    </row>
    <row r="25" spans="1:7" s="11" customFormat="1" ht="12.75" x14ac:dyDescent="0.2">
      <c r="A25" s="87" t="s">
        <v>427</v>
      </c>
      <c r="B25" s="72">
        <f>B26+B27</f>
        <v>0</v>
      </c>
      <c r="C25" s="72">
        <f t="shared" ref="C25" si="4">C26+C27</f>
        <v>0</v>
      </c>
      <c r="D25" s="72">
        <f t="shared" ref="D25" si="5">D26+D27</f>
        <v>0</v>
      </c>
      <c r="E25" s="72">
        <f t="shared" ref="E25" si="6">E26+E27</f>
        <v>0</v>
      </c>
      <c r="F25" s="72">
        <f t="shared" ref="F25" si="7">F26+F27</f>
        <v>0</v>
      </c>
      <c r="G25" s="72">
        <f t="shared" ref="G25" si="8">G26+G27</f>
        <v>0</v>
      </c>
    </row>
    <row r="26" spans="1:7" s="11" customFormat="1" ht="12.75" x14ac:dyDescent="0.2">
      <c r="A26" s="88" t="s">
        <v>428</v>
      </c>
      <c r="B26" s="75">
        <v>0</v>
      </c>
      <c r="C26" s="75">
        <v>0</v>
      </c>
      <c r="D26" s="61">
        <f>C26+B26</f>
        <v>0</v>
      </c>
      <c r="E26" s="75">
        <v>0</v>
      </c>
      <c r="F26" s="75">
        <v>0</v>
      </c>
      <c r="G26" s="61">
        <f>D26-E26</f>
        <v>0</v>
      </c>
    </row>
    <row r="27" spans="1:7" s="11" customFormat="1" ht="12.75" x14ac:dyDescent="0.2">
      <c r="A27" s="88" t="s">
        <v>429</v>
      </c>
      <c r="B27" s="75">
        <v>0</v>
      </c>
      <c r="C27" s="75">
        <v>0</v>
      </c>
      <c r="D27" s="61">
        <f>C27+B27</f>
        <v>0</v>
      </c>
      <c r="E27" s="75">
        <v>0</v>
      </c>
      <c r="F27" s="75">
        <v>0</v>
      </c>
      <c r="G27" s="61">
        <f>D27-E27</f>
        <v>0</v>
      </c>
    </row>
    <row r="28" spans="1:7" s="11" customFormat="1" ht="12.75" x14ac:dyDescent="0.2">
      <c r="A28" s="87" t="s">
        <v>430</v>
      </c>
      <c r="B28" s="72">
        <v>0</v>
      </c>
      <c r="C28" s="63">
        <v>0</v>
      </c>
      <c r="D28" s="63">
        <f>B28+C28</f>
        <v>0</v>
      </c>
      <c r="E28" s="63">
        <v>0</v>
      </c>
      <c r="F28" s="63">
        <v>0</v>
      </c>
      <c r="G28" s="63">
        <f>D28-E28</f>
        <v>0</v>
      </c>
    </row>
    <row r="29" spans="1:7" s="11" customFormat="1" ht="25.5" x14ac:dyDescent="0.2">
      <c r="A29" s="181" t="s">
        <v>610</v>
      </c>
      <c r="B29" s="170">
        <f>B30+B31</f>
        <v>0</v>
      </c>
      <c r="C29" s="170">
        <f t="shared" ref="C29:F29" si="9">C30+C31</f>
        <v>0</v>
      </c>
      <c r="D29" s="170">
        <f t="shared" si="9"/>
        <v>0</v>
      </c>
      <c r="E29" s="170">
        <f t="shared" si="9"/>
        <v>0</v>
      </c>
      <c r="F29" s="170">
        <f t="shared" si="9"/>
        <v>0</v>
      </c>
      <c r="G29" s="170">
        <f t="shared" ref="G29" si="10">G30+G31</f>
        <v>0</v>
      </c>
    </row>
    <row r="30" spans="1:7" s="11" customFormat="1" ht="12.75" x14ac:dyDescent="0.2">
      <c r="A30" s="88" t="s">
        <v>431</v>
      </c>
      <c r="B30" s="75">
        <v>0</v>
      </c>
      <c r="C30" s="75">
        <v>0</v>
      </c>
      <c r="D30" s="61">
        <f>C30+B30</f>
        <v>0</v>
      </c>
      <c r="E30" s="75">
        <v>0</v>
      </c>
      <c r="F30" s="75">
        <v>0</v>
      </c>
      <c r="G30" s="61">
        <f>D30-E30</f>
        <v>0</v>
      </c>
    </row>
    <row r="31" spans="1:7" s="11" customFormat="1" ht="12.75" x14ac:dyDescent="0.2">
      <c r="A31" s="88" t="s">
        <v>432</v>
      </c>
      <c r="B31" s="75">
        <v>0</v>
      </c>
      <c r="C31" s="75">
        <v>0</v>
      </c>
      <c r="D31" s="61">
        <f>C31+B31</f>
        <v>0</v>
      </c>
      <c r="E31" s="75">
        <v>0</v>
      </c>
      <c r="F31" s="75">
        <v>0</v>
      </c>
      <c r="G31" s="61">
        <f>D31-E31</f>
        <v>0</v>
      </c>
    </row>
    <row r="32" spans="1:7" s="11" customFormat="1" ht="12.75" x14ac:dyDescent="0.2">
      <c r="A32" s="87" t="s">
        <v>433</v>
      </c>
      <c r="B32" s="72">
        <v>0</v>
      </c>
      <c r="C32" s="63">
        <v>0</v>
      </c>
      <c r="D32" s="63">
        <f>C32+B32</f>
        <v>0</v>
      </c>
      <c r="E32" s="63">
        <v>0</v>
      </c>
      <c r="F32" s="63">
        <v>0</v>
      </c>
      <c r="G32" s="63">
        <f>D32-E32</f>
        <v>0</v>
      </c>
    </row>
    <row r="33" spans="1:7" s="11" customFormat="1" ht="12.75" x14ac:dyDescent="0.2">
      <c r="A33" s="87" t="s">
        <v>435</v>
      </c>
      <c r="B33" s="276">
        <f t="shared" ref="B33:G33" si="11">B10+B22</f>
        <v>14429871</v>
      </c>
      <c r="C33" s="276">
        <f t="shared" si="11"/>
        <v>31031940</v>
      </c>
      <c r="D33" s="276">
        <f t="shared" si="11"/>
        <v>45461811</v>
      </c>
      <c r="E33" s="276">
        <f t="shared" si="11"/>
        <v>45461811</v>
      </c>
      <c r="F33" s="276">
        <f t="shared" si="11"/>
        <v>44656421</v>
      </c>
      <c r="G33" s="276">
        <f t="shared" si="11"/>
        <v>0</v>
      </c>
    </row>
    <row r="34" spans="1:7" s="11" customFormat="1" ht="12.75" x14ac:dyDescent="0.2">
      <c r="A34" s="87" t="s">
        <v>436</v>
      </c>
      <c r="B34" s="276"/>
      <c r="C34" s="276"/>
      <c r="D34" s="276"/>
      <c r="E34" s="276"/>
      <c r="F34" s="276"/>
      <c r="G34" s="276"/>
    </row>
    <row r="35" spans="1:7" s="11" customFormat="1" ht="12.75" x14ac:dyDescent="0.2">
      <c r="A35" s="77"/>
      <c r="B35" s="79"/>
      <c r="C35" s="80"/>
      <c r="D35" s="80"/>
      <c r="E35" s="80"/>
      <c r="F35" s="80"/>
      <c r="G35" s="80"/>
    </row>
    <row r="37" spans="1:7" x14ac:dyDescent="0.25">
      <c r="B37" s="8" t="str">
        <f>IF(B33='6a COG'!C11+'6a COG'!C86,"","ERROR VS 6a COG")</f>
        <v/>
      </c>
      <c r="C37" s="8" t="str">
        <f>IF(C33='6a COG'!D11+'6a COG'!D86,"","ERROR VS 6a COG")</f>
        <v/>
      </c>
      <c r="D37" s="8" t="str">
        <f>IF(D33='6a COG'!E11+'6a COG'!E86,"","ERROR VS 6a COG")</f>
        <v/>
      </c>
      <c r="E37" s="8" t="str">
        <f>IF(E33='6a COG'!F11+'6a COG'!F86,"","ERROR VS 6a COG")</f>
        <v/>
      </c>
      <c r="F37" s="8" t="str">
        <f>IF(F33='6a COG'!G11+'6a COG'!G86,"","ERROR VS 6a COG")</f>
        <v/>
      </c>
      <c r="G37" s="8" t="str">
        <f>IF(G33='6a COG'!H11+'6a COG'!H86,"","ERROR VS 6a COG")</f>
        <v/>
      </c>
    </row>
  </sheetData>
  <mergeCells count="19">
    <mergeCell ref="A1:G1"/>
    <mergeCell ref="G33:G34"/>
    <mergeCell ref="B33:B34"/>
    <mergeCell ref="C33:C34"/>
    <mergeCell ref="D33:D34"/>
    <mergeCell ref="E33:E34"/>
    <mergeCell ref="F33:F34"/>
    <mergeCell ref="A2:G2"/>
    <mergeCell ref="A3:G3"/>
    <mergeCell ref="A4:G4"/>
    <mergeCell ref="A5:G5"/>
    <mergeCell ref="A6:G6"/>
    <mergeCell ref="A7:A9"/>
    <mergeCell ref="B7:F7"/>
    <mergeCell ref="G7:G9"/>
    <mergeCell ref="B8:B9"/>
    <mergeCell ref="D8:D9"/>
    <mergeCell ref="E8:E9"/>
    <mergeCell ref="F8:F9"/>
  </mergeCells>
  <pageMargins left="1.42" right="0.55118110236220474" top="0.74803149606299213" bottom="0.74803149606299213" header="0.31496062992125984" footer="0.31496062992125984"/>
  <pageSetup scale="80" orientation="landscape" r:id="rId1"/>
  <ignoredErrors>
    <ignoredError sqref="D13" 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18"/>
  <sheetViews>
    <sheetView view="pageBreakPreview" topLeftCell="A100" zoomScale="60" zoomScaleNormal="80" workbookViewId="0">
      <selection activeCell="G47" sqref="G47"/>
    </sheetView>
  </sheetViews>
  <sheetFormatPr baseColWidth="10" defaultRowHeight="17.25" x14ac:dyDescent="0.3"/>
  <cols>
    <col min="1" max="1" width="2.5703125" style="89" bestFit="1" customWidth="1"/>
    <col min="2" max="2" width="3.7109375" style="89" bestFit="1" customWidth="1"/>
    <col min="3" max="3" width="84.42578125" style="89" customWidth="1"/>
    <col min="4" max="4" width="4.5703125" style="89" customWidth="1"/>
    <col min="5" max="5" width="29.7109375" style="89" customWidth="1"/>
    <col min="6" max="6" width="4.5703125" style="89" customWidth="1"/>
    <col min="7" max="9" width="22.7109375" style="89" customWidth="1"/>
    <col min="10" max="10" width="29.5703125" style="89" customWidth="1"/>
    <col min="11" max="11" width="16.5703125" style="89" bestFit="1" customWidth="1"/>
    <col min="12" max="16384" width="11.42578125" style="89"/>
  </cols>
  <sheetData>
    <row r="1" spans="1:11" x14ac:dyDescent="0.3">
      <c r="A1" s="277" t="str">
        <f>'6d SERV PERS.'!A1:G1</f>
        <v>CUENTA PÚBLICA 2021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</row>
    <row r="2" spans="1:11" x14ac:dyDescent="0.3">
      <c r="A2" s="282" t="str">
        <f>'6d SERV PERS.'!A2:G2</f>
        <v>INSTITUTO TECNOLÓGICO SUPERIOR DE PEROTE</v>
      </c>
      <c r="B2" s="283"/>
      <c r="C2" s="283"/>
      <c r="D2" s="283"/>
      <c r="E2" s="283"/>
      <c r="F2" s="283"/>
      <c r="G2" s="283"/>
      <c r="H2" s="283"/>
      <c r="I2" s="283"/>
      <c r="J2" s="283"/>
      <c r="K2" s="284"/>
    </row>
    <row r="3" spans="1:11" x14ac:dyDescent="0.3">
      <c r="A3" s="282" t="s">
        <v>458</v>
      </c>
      <c r="B3" s="283"/>
      <c r="C3" s="283"/>
      <c r="D3" s="283"/>
      <c r="E3" s="283"/>
      <c r="F3" s="283"/>
      <c r="G3" s="283"/>
      <c r="H3" s="283"/>
      <c r="I3" s="283"/>
      <c r="J3" s="283"/>
      <c r="K3" s="284"/>
    </row>
    <row r="4" spans="1:11" x14ac:dyDescent="0.3">
      <c r="A4" s="282" t="str">
        <f>'6d SERV PERS.'!A5:G5</f>
        <v>Del 1 de Enero al 31 de Diciembre de 2021</v>
      </c>
      <c r="B4" s="283"/>
      <c r="C4" s="283"/>
      <c r="D4" s="283"/>
      <c r="E4" s="283"/>
      <c r="F4" s="283"/>
      <c r="G4" s="283"/>
      <c r="H4" s="283"/>
      <c r="I4" s="283"/>
      <c r="J4" s="283"/>
      <c r="K4" s="284"/>
    </row>
    <row r="5" spans="1:11" x14ac:dyDescent="0.3">
      <c r="A5" s="285"/>
      <c r="B5" s="286"/>
      <c r="C5" s="286"/>
      <c r="D5" s="286"/>
      <c r="E5" s="286"/>
      <c r="F5" s="286"/>
      <c r="G5" s="286"/>
      <c r="H5" s="286"/>
      <c r="I5" s="286"/>
      <c r="J5" s="286"/>
      <c r="K5" s="287"/>
    </row>
    <row r="6" spans="1:11" x14ac:dyDescent="0.3">
      <c r="A6" s="288" t="s">
        <v>459</v>
      </c>
      <c r="B6" s="289"/>
      <c r="C6" s="290"/>
      <c r="D6" s="297" t="s">
        <v>460</v>
      </c>
      <c r="E6" s="298"/>
      <c r="F6" s="298"/>
      <c r="G6" s="299"/>
      <c r="H6" s="297" t="s">
        <v>461</v>
      </c>
      <c r="I6" s="299"/>
      <c r="J6" s="300" t="s">
        <v>462</v>
      </c>
      <c r="K6" s="300" t="s">
        <v>463</v>
      </c>
    </row>
    <row r="7" spans="1:11" x14ac:dyDescent="0.3">
      <c r="A7" s="291"/>
      <c r="B7" s="292"/>
      <c r="C7" s="293"/>
      <c r="D7" s="297" t="s">
        <v>464</v>
      </c>
      <c r="E7" s="299"/>
      <c r="F7" s="297" t="s">
        <v>465</v>
      </c>
      <c r="G7" s="299"/>
      <c r="H7" s="141"/>
      <c r="I7" s="141"/>
      <c r="J7" s="301"/>
      <c r="K7" s="301"/>
    </row>
    <row r="8" spans="1:11" x14ac:dyDescent="0.3">
      <c r="A8" s="291"/>
      <c r="B8" s="292"/>
      <c r="C8" s="293"/>
      <c r="D8" s="300"/>
      <c r="E8" s="142" t="s">
        <v>466</v>
      </c>
      <c r="F8" s="278"/>
      <c r="G8" s="142" t="s">
        <v>468</v>
      </c>
      <c r="H8" s="278" t="s">
        <v>470</v>
      </c>
      <c r="I8" s="143" t="s">
        <v>471</v>
      </c>
      <c r="J8" s="301"/>
      <c r="K8" s="301"/>
    </row>
    <row r="9" spans="1:11" x14ac:dyDescent="0.3">
      <c r="A9" s="294"/>
      <c r="B9" s="295"/>
      <c r="C9" s="296"/>
      <c r="D9" s="302"/>
      <c r="E9" s="144" t="s">
        <v>467</v>
      </c>
      <c r="F9" s="279"/>
      <c r="G9" s="144" t="s">
        <v>469</v>
      </c>
      <c r="H9" s="279"/>
      <c r="I9" s="145" t="s">
        <v>472</v>
      </c>
      <c r="J9" s="302"/>
      <c r="K9" s="302"/>
    </row>
    <row r="10" spans="1:11" x14ac:dyDescent="0.3">
      <c r="A10" s="280" t="s">
        <v>473</v>
      </c>
      <c r="B10" s="281"/>
      <c r="C10" s="281"/>
      <c r="D10" s="281"/>
      <c r="E10" s="281"/>
      <c r="F10" s="281"/>
      <c r="G10" s="281"/>
      <c r="H10" s="146"/>
      <c r="I10" s="146"/>
      <c r="J10" s="146"/>
      <c r="K10" s="147"/>
    </row>
    <row r="11" spans="1:11" x14ac:dyDescent="0.3">
      <c r="A11" s="280" t="s">
        <v>474</v>
      </c>
      <c r="B11" s="281"/>
      <c r="C11" s="281"/>
      <c r="D11" s="281"/>
      <c r="E11" s="281"/>
      <c r="F11" s="281"/>
      <c r="G11" s="281"/>
      <c r="H11" s="148"/>
      <c r="I11" s="148"/>
      <c r="J11" s="148"/>
      <c r="K11" s="149"/>
    </row>
    <row r="12" spans="1:11" x14ac:dyDescent="0.3">
      <c r="A12" s="92">
        <v>1</v>
      </c>
      <c r="B12" s="303" t="s">
        <v>475</v>
      </c>
      <c r="C12" s="303"/>
      <c r="D12" s="93"/>
      <c r="E12" s="94"/>
      <c r="F12" s="93"/>
      <c r="G12" s="94"/>
      <c r="H12" s="93"/>
      <c r="I12" s="93"/>
      <c r="J12" s="93"/>
      <c r="K12" s="95"/>
    </row>
    <row r="13" spans="1:11" x14ac:dyDescent="0.3">
      <c r="A13" s="304"/>
      <c r="B13" s="307" t="s">
        <v>476</v>
      </c>
      <c r="C13" s="310" t="s">
        <v>477</v>
      </c>
      <c r="D13" s="313"/>
      <c r="E13" s="96" t="s">
        <v>478</v>
      </c>
      <c r="F13" s="313"/>
      <c r="G13" s="313" t="s">
        <v>582</v>
      </c>
      <c r="H13" s="313" t="s">
        <v>582</v>
      </c>
      <c r="I13" s="313" t="s">
        <v>481</v>
      </c>
      <c r="J13" s="313" t="s">
        <v>482</v>
      </c>
      <c r="K13" s="313"/>
    </row>
    <row r="14" spans="1:11" x14ac:dyDescent="0.3">
      <c r="A14" s="305"/>
      <c r="B14" s="308"/>
      <c r="C14" s="311"/>
      <c r="D14" s="314"/>
      <c r="E14" s="96" t="s">
        <v>479</v>
      </c>
      <c r="F14" s="314"/>
      <c r="G14" s="314"/>
      <c r="H14" s="314"/>
      <c r="I14" s="314"/>
      <c r="J14" s="314"/>
      <c r="K14" s="314"/>
    </row>
    <row r="15" spans="1:11" x14ac:dyDescent="0.3">
      <c r="A15" s="306"/>
      <c r="B15" s="309"/>
      <c r="C15" s="312"/>
      <c r="D15" s="315"/>
      <c r="E15" s="96" t="s">
        <v>480</v>
      </c>
      <c r="F15" s="315"/>
      <c r="G15" s="315"/>
      <c r="H15" s="315"/>
      <c r="I15" s="315"/>
      <c r="J15" s="315"/>
      <c r="K15" s="315"/>
    </row>
    <row r="16" spans="1:11" x14ac:dyDescent="0.3">
      <c r="A16" s="304"/>
      <c r="B16" s="307" t="s">
        <v>483</v>
      </c>
      <c r="C16" s="310" t="s">
        <v>245</v>
      </c>
      <c r="D16" s="313"/>
      <c r="E16" s="97" t="s">
        <v>484</v>
      </c>
      <c r="F16" s="313"/>
      <c r="G16" s="313" t="s">
        <v>582</v>
      </c>
      <c r="H16" s="313" t="s">
        <v>582</v>
      </c>
      <c r="I16" s="313" t="s">
        <v>481</v>
      </c>
      <c r="J16" s="313" t="s">
        <v>482</v>
      </c>
      <c r="K16" s="313"/>
    </row>
    <row r="17" spans="1:11" x14ac:dyDescent="0.3">
      <c r="A17" s="306"/>
      <c r="B17" s="309"/>
      <c r="C17" s="312"/>
      <c r="D17" s="315"/>
      <c r="E17" s="96" t="s">
        <v>485</v>
      </c>
      <c r="F17" s="315"/>
      <c r="G17" s="315"/>
      <c r="H17" s="315"/>
      <c r="I17" s="315"/>
      <c r="J17" s="315"/>
      <c r="K17" s="315"/>
    </row>
    <row r="18" spans="1:11" x14ac:dyDescent="0.3">
      <c r="A18" s="304"/>
      <c r="B18" s="307" t="s">
        <v>486</v>
      </c>
      <c r="C18" s="310" t="s">
        <v>487</v>
      </c>
      <c r="D18" s="313"/>
      <c r="E18" s="97" t="s">
        <v>488</v>
      </c>
      <c r="F18" s="313"/>
      <c r="G18" s="313" t="s">
        <v>582</v>
      </c>
      <c r="H18" s="313" t="s">
        <v>582</v>
      </c>
      <c r="I18" s="313" t="s">
        <v>481</v>
      </c>
      <c r="J18" s="313" t="s">
        <v>482</v>
      </c>
      <c r="K18" s="313"/>
    </row>
    <row r="19" spans="1:11" x14ac:dyDescent="0.3">
      <c r="A19" s="306"/>
      <c r="B19" s="309"/>
      <c r="C19" s="312"/>
      <c r="D19" s="315"/>
      <c r="E19" s="96" t="s">
        <v>489</v>
      </c>
      <c r="F19" s="315"/>
      <c r="G19" s="315"/>
      <c r="H19" s="315"/>
      <c r="I19" s="315"/>
      <c r="J19" s="315"/>
      <c r="K19" s="315"/>
    </row>
    <row r="20" spans="1:11" x14ac:dyDescent="0.3">
      <c r="A20" s="92">
        <v>2</v>
      </c>
      <c r="B20" s="303" t="s">
        <v>490</v>
      </c>
      <c r="C20" s="303"/>
      <c r="D20" s="98"/>
      <c r="E20" s="98"/>
      <c r="F20" s="98"/>
      <c r="G20" s="98"/>
      <c r="H20" s="98"/>
      <c r="I20" s="98"/>
      <c r="J20" s="93"/>
      <c r="K20" s="99"/>
    </row>
    <row r="21" spans="1:11" x14ac:dyDescent="0.3">
      <c r="A21" s="304"/>
      <c r="B21" s="307" t="s">
        <v>476</v>
      </c>
      <c r="C21" s="310" t="s">
        <v>477</v>
      </c>
      <c r="D21" s="313"/>
      <c r="E21" s="96" t="s">
        <v>478</v>
      </c>
      <c r="F21" s="313"/>
      <c r="G21" s="313" t="s">
        <v>582</v>
      </c>
      <c r="H21" s="313" t="s">
        <v>582</v>
      </c>
      <c r="I21" s="313" t="s">
        <v>481</v>
      </c>
      <c r="J21" s="313" t="s">
        <v>482</v>
      </c>
      <c r="K21" s="313"/>
    </row>
    <row r="22" spans="1:11" x14ac:dyDescent="0.3">
      <c r="A22" s="305"/>
      <c r="B22" s="308"/>
      <c r="C22" s="311"/>
      <c r="D22" s="314"/>
      <c r="E22" s="96" t="s">
        <v>479</v>
      </c>
      <c r="F22" s="314"/>
      <c r="G22" s="314"/>
      <c r="H22" s="314"/>
      <c r="I22" s="314"/>
      <c r="J22" s="314"/>
      <c r="K22" s="314"/>
    </row>
    <row r="23" spans="1:11" x14ac:dyDescent="0.3">
      <c r="A23" s="306"/>
      <c r="B23" s="309"/>
      <c r="C23" s="312"/>
      <c r="D23" s="315"/>
      <c r="E23" s="96" t="s">
        <v>480</v>
      </c>
      <c r="F23" s="315"/>
      <c r="G23" s="315"/>
      <c r="H23" s="315"/>
      <c r="I23" s="315"/>
      <c r="J23" s="315"/>
      <c r="K23" s="315"/>
    </row>
    <row r="24" spans="1:11" x14ac:dyDescent="0.3">
      <c r="A24" s="304"/>
      <c r="B24" s="307" t="s">
        <v>483</v>
      </c>
      <c r="C24" s="310" t="s">
        <v>245</v>
      </c>
      <c r="D24" s="313"/>
      <c r="E24" s="97" t="s">
        <v>484</v>
      </c>
      <c r="F24" s="313"/>
      <c r="G24" s="313" t="s">
        <v>582</v>
      </c>
      <c r="H24" s="313" t="s">
        <v>582</v>
      </c>
      <c r="I24" s="313" t="s">
        <v>481</v>
      </c>
      <c r="J24" s="313" t="s">
        <v>482</v>
      </c>
      <c r="K24" s="313"/>
    </row>
    <row r="25" spans="1:11" x14ac:dyDescent="0.3">
      <c r="A25" s="306"/>
      <c r="B25" s="309"/>
      <c r="C25" s="312"/>
      <c r="D25" s="315"/>
      <c r="E25" s="96" t="s">
        <v>485</v>
      </c>
      <c r="F25" s="315"/>
      <c r="G25" s="315"/>
      <c r="H25" s="315"/>
      <c r="I25" s="315"/>
      <c r="J25" s="315"/>
      <c r="K25" s="315"/>
    </row>
    <row r="26" spans="1:11" x14ac:dyDescent="0.3">
      <c r="A26" s="304"/>
      <c r="B26" s="307" t="s">
        <v>486</v>
      </c>
      <c r="C26" s="310" t="s">
        <v>487</v>
      </c>
      <c r="D26" s="313"/>
      <c r="E26" s="97" t="s">
        <v>488</v>
      </c>
      <c r="F26" s="313"/>
      <c r="G26" s="313" t="s">
        <v>582</v>
      </c>
      <c r="H26" s="313" t="s">
        <v>582</v>
      </c>
      <c r="I26" s="313" t="s">
        <v>481</v>
      </c>
      <c r="J26" s="313" t="s">
        <v>482</v>
      </c>
      <c r="K26" s="313"/>
    </row>
    <row r="27" spans="1:11" x14ac:dyDescent="0.3">
      <c r="A27" s="306"/>
      <c r="B27" s="309"/>
      <c r="C27" s="312"/>
      <c r="D27" s="315"/>
      <c r="E27" s="96" t="s">
        <v>489</v>
      </c>
      <c r="F27" s="315"/>
      <c r="G27" s="315"/>
      <c r="H27" s="315"/>
      <c r="I27" s="315"/>
      <c r="J27" s="315"/>
      <c r="K27" s="315"/>
    </row>
    <row r="28" spans="1:11" x14ac:dyDescent="0.3">
      <c r="A28" s="92">
        <v>3</v>
      </c>
      <c r="B28" s="303" t="s">
        <v>491</v>
      </c>
      <c r="C28" s="303"/>
      <c r="D28" s="98"/>
      <c r="E28" s="98"/>
      <c r="F28" s="98"/>
      <c r="G28" s="100"/>
      <c r="H28" s="98"/>
      <c r="I28" s="98"/>
      <c r="J28" s="93"/>
      <c r="K28" s="99"/>
    </row>
    <row r="29" spans="1:11" x14ac:dyDescent="0.3">
      <c r="A29" s="101"/>
      <c r="B29" s="102" t="s">
        <v>476</v>
      </c>
      <c r="C29" s="103" t="s">
        <v>477</v>
      </c>
      <c r="D29" s="104"/>
      <c r="E29" s="96" t="s">
        <v>478</v>
      </c>
      <c r="F29" s="96"/>
      <c r="G29" s="96" t="s">
        <v>582</v>
      </c>
      <c r="H29" s="96" t="s">
        <v>582</v>
      </c>
      <c r="I29" s="104" t="s">
        <v>481</v>
      </c>
      <c r="J29" s="96" t="s">
        <v>492</v>
      </c>
      <c r="K29" s="96"/>
    </row>
    <row r="30" spans="1:11" x14ac:dyDescent="0.3">
      <c r="A30" s="101"/>
      <c r="B30" s="102" t="s">
        <v>483</v>
      </c>
      <c r="C30" s="103" t="s">
        <v>245</v>
      </c>
      <c r="D30" s="105"/>
      <c r="E30" s="97" t="s">
        <v>493</v>
      </c>
      <c r="F30" s="97"/>
      <c r="G30" s="97" t="s">
        <v>582</v>
      </c>
      <c r="H30" s="97" t="s">
        <v>582</v>
      </c>
      <c r="I30" s="105" t="s">
        <v>481</v>
      </c>
      <c r="J30" s="97" t="s">
        <v>492</v>
      </c>
      <c r="K30" s="97"/>
    </row>
    <row r="31" spans="1:11" x14ac:dyDescent="0.3">
      <c r="A31" s="304"/>
      <c r="B31" s="307" t="s">
        <v>486</v>
      </c>
      <c r="C31" s="310" t="s">
        <v>487</v>
      </c>
      <c r="D31" s="313"/>
      <c r="E31" s="97" t="s">
        <v>488</v>
      </c>
      <c r="F31" s="313"/>
      <c r="G31" s="313" t="s">
        <v>582</v>
      </c>
      <c r="H31" s="313" t="s">
        <v>582</v>
      </c>
      <c r="I31" s="313" t="s">
        <v>481</v>
      </c>
      <c r="J31" s="313" t="s">
        <v>492</v>
      </c>
      <c r="K31" s="313"/>
    </row>
    <row r="32" spans="1:11" x14ac:dyDescent="0.3">
      <c r="A32" s="306"/>
      <c r="B32" s="309"/>
      <c r="C32" s="312"/>
      <c r="D32" s="315"/>
      <c r="E32" s="96" t="s">
        <v>489</v>
      </c>
      <c r="F32" s="315"/>
      <c r="G32" s="315"/>
      <c r="H32" s="315"/>
      <c r="I32" s="315"/>
      <c r="J32" s="315"/>
      <c r="K32" s="315"/>
    </row>
    <row r="33" spans="1:11" x14ac:dyDescent="0.3">
      <c r="A33" s="92">
        <v>4</v>
      </c>
      <c r="B33" s="303" t="s">
        <v>494</v>
      </c>
      <c r="C33" s="303"/>
      <c r="D33" s="98"/>
      <c r="E33" s="98"/>
      <c r="F33" s="98"/>
      <c r="G33" s="100"/>
      <c r="H33" s="100"/>
      <c r="I33" s="98"/>
      <c r="J33" s="93"/>
      <c r="K33" s="99"/>
    </row>
    <row r="34" spans="1:11" x14ac:dyDescent="0.3">
      <c r="A34" s="106"/>
      <c r="B34" s="107" t="s">
        <v>476</v>
      </c>
      <c r="C34" s="108" t="s">
        <v>495</v>
      </c>
      <c r="D34" s="93"/>
      <c r="E34" s="93"/>
      <c r="F34" s="93"/>
      <c r="G34" s="184"/>
      <c r="H34" s="184"/>
      <c r="I34" s="93"/>
      <c r="J34" s="93"/>
      <c r="K34" s="95"/>
    </row>
    <row r="35" spans="1:11" x14ac:dyDescent="0.3">
      <c r="A35" s="101"/>
      <c r="B35" s="102"/>
      <c r="C35" s="103" t="s">
        <v>496</v>
      </c>
      <c r="D35" s="104"/>
      <c r="E35" s="96" t="s">
        <v>497</v>
      </c>
      <c r="F35" s="96"/>
      <c r="G35" s="96" t="s">
        <v>582</v>
      </c>
      <c r="H35" s="96" t="s">
        <v>582</v>
      </c>
      <c r="I35" s="104" t="s">
        <v>481</v>
      </c>
      <c r="J35" s="96" t="s">
        <v>498</v>
      </c>
      <c r="K35" s="96"/>
    </row>
    <row r="36" spans="1:11" x14ac:dyDescent="0.3">
      <c r="A36" s="304"/>
      <c r="B36" s="307"/>
      <c r="C36" s="310" t="s">
        <v>499</v>
      </c>
      <c r="D36" s="313"/>
      <c r="E36" s="97" t="s">
        <v>500</v>
      </c>
      <c r="F36" s="313"/>
      <c r="G36" s="313" t="s">
        <v>582</v>
      </c>
      <c r="H36" s="313" t="s">
        <v>582</v>
      </c>
      <c r="I36" s="313" t="s">
        <v>481</v>
      </c>
      <c r="J36" s="313" t="s">
        <v>498</v>
      </c>
      <c r="K36" s="313"/>
    </row>
    <row r="37" spans="1:11" x14ac:dyDescent="0.3">
      <c r="A37" s="306"/>
      <c r="B37" s="309"/>
      <c r="C37" s="312"/>
      <c r="D37" s="315"/>
      <c r="E37" s="96" t="s">
        <v>501</v>
      </c>
      <c r="F37" s="315"/>
      <c r="G37" s="315"/>
      <c r="H37" s="315"/>
      <c r="I37" s="315"/>
      <c r="J37" s="315"/>
      <c r="K37" s="315"/>
    </row>
    <row r="38" spans="1:11" x14ac:dyDescent="0.3">
      <c r="A38" s="316"/>
      <c r="B38" s="307" t="s">
        <v>483</v>
      </c>
      <c r="C38" s="109" t="s">
        <v>502</v>
      </c>
      <c r="D38" s="318"/>
      <c r="E38" s="97" t="s">
        <v>504</v>
      </c>
      <c r="F38" s="318"/>
      <c r="G38" s="313" t="s">
        <v>582</v>
      </c>
      <c r="H38" s="313" t="s">
        <v>582</v>
      </c>
      <c r="I38" s="313" t="s">
        <v>481</v>
      </c>
      <c r="J38" s="313" t="s">
        <v>498</v>
      </c>
      <c r="K38" s="313"/>
    </row>
    <row r="39" spans="1:11" x14ac:dyDescent="0.3">
      <c r="A39" s="317"/>
      <c r="B39" s="309"/>
      <c r="C39" s="103" t="s">
        <v>503</v>
      </c>
      <c r="D39" s="319"/>
      <c r="E39" s="96" t="s">
        <v>505</v>
      </c>
      <c r="F39" s="319"/>
      <c r="G39" s="315"/>
      <c r="H39" s="315"/>
      <c r="I39" s="315"/>
      <c r="J39" s="315"/>
      <c r="K39" s="315"/>
    </row>
    <row r="40" spans="1:11" x14ac:dyDescent="0.3">
      <c r="A40" s="316"/>
      <c r="B40" s="307" t="s">
        <v>486</v>
      </c>
      <c r="C40" s="310" t="s">
        <v>506</v>
      </c>
      <c r="D40" s="318"/>
      <c r="E40" s="97" t="s">
        <v>507</v>
      </c>
      <c r="F40" s="318"/>
      <c r="G40" s="313" t="s">
        <v>582</v>
      </c>
      <c r="H40" s="313" t="s">
        <v>582</v>
      </c>
      <c r="I40" s="313" t="s">
        <v>481</v>
      </c>
      <c r="J40" s="313" t="s">
        <v>498</v>
      </c>
      <c r="K40" s="313"/>
    </row>
    <row r="41" spans="1:11" x14ac:dyDescent="0.3">
      <c r="A41" s="317"/>
      <c r="B41" s="309"/>
      <c r="C41" s="312"/>
      <c r="D41" s="319"/>
      <c r="E41" s="110" t="s">
        <v>508</v>
      </c>
      <c r="F41" s="319"/>
      <c r="G41" s="315"/>
      <c r="H41" s="315"/>
      <c r="I41" s="315"/>
      <c r="J41" s="315"/>
      <c r="K41" s="315"/>
    </row>
    <row r="42" spans="1:11" x14ac:dyDescent="0.3">
      <c r="A42" s="316"/>
      <c r="B42" s="307" t="s">
        <v>509</v>
      </c>
      <c r="C42" s="111" t="s">
        <v>510</v>
      </c>
      <c r="D42" s="318"/>
      <c r="E42" s="97" t="s">
        <v>504</v>
      </c>
      <c r="F42" s="318"/>
      <c r="G42" s="313" t="s">
        <v>582</v>
      </c>
      <c r="H42" s="313" t="s">
        <v>582</v>
      </c>
      <c r="I42" s="313" t="s">
        <v>481</v>
      </c>
      <c r="J42" s="313" t="s">
        <v>498</v>
      </c>
      <c r="K42" s="313"/>
    </row>
    <row r="43" spans="1:11" x14ac:dyDescent="0.3">
      <c r="A43" s="317"/>
      <c r="B43" s="309"/>
      <c r="C43" s="103" t="s">
        <v>511</v>
      </c>
      <c r="D43" s="319"/>
      <c r="E43" s="110" t="s">
        <v>505</v>
      </c>
      <c r="F43" s="319"/>
      <c r="G43" s="315"/>
      <c r="H43" s="315"/>
      <c r="I43" s="315"/>
      <c r="J43" s="315"/>
      <c r="K43" s="315"/>
    </row>
    <row r="44" spans="1:11" x14ac:dyDescent="0.3">
      <c r="A44" s="112"/>
    </row>
    <row r="45" spans="1:11" x14ac:dyDescent="0.3">
      <c r="A45" s="113">
        <v>5</v>
      </c>
      <c r="B45" s="303" t="s">
        <v>512</v>
      </c>
      <c r="C45" s="303"/>
      <c r="D45" s="98"/>
      <c r="E45" s="98"/>
      <c r="F45" s="98"/>
      <c r="G45" s="100"/>
      <c r="H45" s="98"/>
      <c r="I45" s="98"/>
      <c r="J45" s="98"/>
      <c r="K45" s="99"/>
    </row>
    <row r="46" spans="1:11" x14ac:dyDescent="0.3">
      <c r="A46" s="101"/>
      <c r="B46" s="102" t="s">
        <v>476</v>
      </c>
      <c r="C46" s="103" t="s">
        <v>513</v>
      </c>
      <c r="D46" s="104"/>
      <c r="E46" s="96" t="s">
        <v>514</v>
      </c>
      <c r="F46" s="96"/>
      <c r="G46" s="189">
        <v>44561</v>
      </c>
      <c r="H46" s="191">
        <f>'6d SERV PERS.'!D11</f>
        <v>45461811</v>
      </c>
      <c r="I46" s="104" t="s">
        <v>481</v>
      </c>
      <c r="J46" s="96" t="s">
        <v>515</v>
      </c>
      <c r="K46" s="96"/>
    </row>
    <row r="47" spans="1:11" x14ac:dyDescent="0.3">
      <c r="A47" s="101"/>
      <c r="B47" s="102" t="s">
        <v>483</v>
      </c>
      <c r="C47" s="103" t="s">
        <v>487</v>
      </c>
      <c r="D47" s="105"/>
      <c r="E47" s="97" t="s">
        <v>514</v>
      </c>
      <c r="F47" s="97"/>
      <c r="G47" s="190">
        <f>G46</f>
        <v>44561</v>
      </c>
      <c r="H47" s="192">
        <f>'6d SERV PERS.'!E11</f>
        <v>45461811</v>
      </c>
      <c r="I47" s="105" t="s">
        <v>481</v>
      </c>
      <c r="J47" s="114" t="s">
        <v>516</v>
      </c>
      <c r="K47" s="97"/>
    </row>
    <row r="48" spans="1:11" x14ac:dyDescent="0.3">
      <c r="A48" s="92">
        <v>6</v>
      </c>
      <c r="B48" s="303" t="s">
        <v>517</v>
      </c>
      <c r="C48" s="303"/>
      <c r="D48" s="98"/>
      <c r="E48" s="98"/>
      <c r="F48" s="98"/>
      <c r="G48" s="100"/>
      <c r="H48" s="98"/>
      <c r="I48" s="98"/>
      <c r="J48" s="93"/>
      <c r="K48" s="99"/>
    </row>
    <row r="49" spans="1:11" x14ac:dyDescent="0.3">
      <c r="A49" s="101"/>
      <c r="B49" s="102" t="s">
        <v>476</v>
      </c>
      <c r="C49" s="103" t="s">
        <v>513</v>
      </c>
      <c r="D49" s="104"/>
      <c r="E49" s="96" t="s">
        <v>485</v>
      </c>
      <c r="F49" s="96"/>
      <c r="G49" s="96" t="s">
        <v>582</v>
      </c>
      <c r="H49" s="96" t="s">
        <v>582</v>
      </c>
      <c r="I49" s="104" t="s">
        <v>481</v>
      </c>
      <c r="J49" s="110" t="s">
        <v>518</v>
      </c>
      <c r="K49" s="96"/>
    </row>
    <row r="50" spans="1:11" x14ac:dyDescent="0.3">
      <c r="A50" s="92">
        <v>7</v>
      </c>
      <c r="B50" s="303" t="s">
        <v>519</v>
      </c>
      <c r="C50" s="303"/>
      <c r="D50" s="98"/>
      <c r="E50" s="98"/>
      <c r="F50" s="98"/>
      <c r="G50" s="98"/>
      <c r="H50" s="98"/>
      <c r="I50" s="98"/>
      <c r="J50" s="93"/>
      <c r="K50" s="99"/>
    </row>
    <row r="51" spans="1:11" x14ac:dyDescent="0.3">
      <c r="A51" s="304"/>
      <c r="B51" s="307" t="s">
        <v>476</v>
      </c>
      <c r="C51" s="310" t="s">
        <v>477</v>
      </c>
      <c r="D51" s="313"/>
      <c r="E51" s="96" t="s">
        <v>520</v>
      </c>
      <c r="F51" s="313"/>
      <c r="G51" s="313" t="s">
        <v>582</v>
      </c>
      <c r="H51" s="313" t="s">
        <v>582</v>
      </c>
      <c r="I51" s="313" t="s">
        <v>481</v>
      </c>
      <c r="J51" s="313" t="s">
        <v>521</v>
      </c>
      <c r="K51" s="313"/>
    </row>
    <row r="52" spans="1:11" x14ac:dyDescent="0.3">
      <c r="A52" s="306"/>
      <c r="B52" s="309"/>
      <c r="C52" s="312"/>
      <c r="D52" s="315"/>
      <c r="E52" s="110" t="s">
        <v>314</v>
      </c>
      <c r="F52" s="315"/>
      <c r="G52" s="315"/>
      <c r="H52" s="315"/>
      <c r="I52" s="315"/>
      <c r="J52" s="315"/>
      <c r="K52" s="315"/>
    </row>
    <row r="53" spans="1:11" x14ac:dyDescent="0.3">
      <c r="A53" s="101"/>
      <c r="B53" s="102" t="s">
        <v>483</v>
      </c>
      <c r="C53" s="103" t="s">
        <v>245</v>
      </c>
      <c r="D53" s="104"/>
      <c r="E53" s="96" t="s">
        <v>497</v>
      </c>
      <c r="F53" s="96"/>
      <c r="G53" s="96" t="s">
        <v>582</v>
      </c>
      <c r="H53" s="96" t="s">
        <v>582</v>
      </c>
      <c r="I53" s="104" t="s">
        <v>481</v>
      </c>
      <c r="J53" s="97" t="s">
        <v>521</v>
      </c>
      <c r="K53" s="97"/>
    </row>
    <row r="54" spans="1:11" x14ac:dyDescent="0.3">
      <c r="A54" s="304"/>
      <c r="B54" s="307" t="s">
        <v>486</v>
      </c>
      <c r="C54" s="310" t="s">
        <v>487</v>
      </c>
      <c r="D54" s="313"/>
      <c r="E54" s="97" t="s">
        <v>500</v>
      </c>
      <c r="F54" s="313"/>
      <c r="G54" s="313" t="s">
        <v>582</v>
      </c>
      <c r="H54" s="313" t="s">
        <v>582</v>
      </c>
      <c r="I54" s="313" t="s">
        <v>481</v>
      </c>
      <c r="J54" s="313" t="s">
        <v>521</v>
      </c>
      <c r="K54" s="313"/>
    </row>
    <row r="55" spans="1:11" x14ac:dyDescent="0.3">
      <c r="A55" s="306"/>
      <c r="B55" s="309"/>
      <c r="C55" s="312"/>
      <c r="D55" s="315"/>
      <c r="E55" s="110" t="s">
        <v>501</v>
      </c>
      <c r="F55" s="315"/>
      <c r="G55" s="315"/>
      <c r="H55" s="315"/>
      <c r="I55" s="315"/>
      <c r="J55" s="315"/>
      <c r="K55" s="315"/>
    </row>
    <row r="56" spans="1:11" x14ac:dyDescent="0.3">
      <c r="A56" s="280" t="s">
        <v>522</v>
      </c>
      <c r="B56" s="281"/>
      <c r="C56" s="281"/>
      <c r="D56" s="281"/>
      <c r="E56" s="281"/>
      <c r="F56" s="281"/>
      <c r="G56" s="281"/>
      <c r="H56" s="148"/>
      <c r="I56" s="148"/>
      <c r="J56" s="148"/>
      <c r="K56" s="149"/>
    </row>
    <row r="57" spans="1:11" x14ac:dyDescent="0.3">
      <c r="A57" s="92">
        <v>1</v>
      </c>
      <c r="B57" s="303" t="s">
        <v>523</v>
      </c>
      <c r="C57" s="303"/>
      <c r="D57" s="93"/>
      <c r="E57" s="94"/>
      <c r="F57" s="93"/>
      <c r="G57" s="94"/>
      <c r="H57" s="93"/>
      <c r="I57" s="93"/>
      <c r="J57" s="93"/>
      <c r="K57" s="95"/>
    </row>
    <row r="58" spans="1:11" x14ac:dyDescent="0.3">
      <c r="A58" s="316"/>
      <c r="B58" s="307" t="s">
        <v>476</v>
      </c>
      <c r="C58" s="310" t="s">
        <v>524</v>
      </c>
      <c r="D58" s="313"/>
      <c r="E58" s="96" t="s">
        <v>525</v>
      </c>
      <c r="F58" s="313"/>
      <c r="G58" s="313" t="s">
        <v>582</v>
      </c>
      <c r="H58" s="313" t="s">
        <v>582</v>
      </c>
      <c r="I58" s="318"/>
      <c r="J58" s="313" t="s">
        <v>526</v>
      </c>
      <c r="K58" s="313"/>
    </row>
    <row r="59" spans="1:11" x14ac:dyDescent="0.3">
      <c r="A59" s="321"/>
      <c r="B59" s="308"/>
      <c r="C59" s="311"/>
      <c r="D59" s="314"/>
      <c r="E59" s="96" t="s">
        <v>520</v>
      </c>
      <c r="F59" s="314"/>
      <c r="G59" s="314"/>
      <c r="H59" s="314"/>
      <c r="I59" s="320"/>
      <c r="J59" s="314"/>
      <c r="K59" s="314"/>
    </row>
    <row r="60" spans="1:11" x14ac:dyDescent="0.3">
      <c r="A60" s="317"/>
      <c r="B60" s="309"/>
      <c r="C60" s="312"/>
      <c r="D60" s="315"/>
      <c r="E60" s="110" t="s">
        <v>314</v>
      </c>
      <c r="F60" s="315"/>
      <c r="G60" s="315"/>
      <c r="H60" s="315"/>
      <c r="I60" s="319"/>
      <c r="J60" s="315"/>
      <c r="K60" s="315"/>
    </row>
    <row r="61" spans="1:11" x14ac:dyDescent="0.3">
      <c r="A61" s="316"/>
      <c r="B61" s="307" t="s">
        <v>483</v>
      </c>
      <c r="C61" s="310" t="s">
        <v>527</v>
      </c>
      <c r="D61" s="313"/>
      <c r="E61" s="96" t="s">
        <v>525</v>
      </c>
      <c r="F61" s="313"/>
      <c r="G61" s="313" t="s">
        <v>582</v>
      </c>
      <c r="H61" s="313" t="s">
        <v>582</v>
      </c>
      <c r="I61" s="318"/>
      <c r="J61" s="313" t="s">
        <v>526</v>
      </c>
      <c r="K61" s="313"/>
    </row>
    <row r="62" spans="1:11" x14ac:dyDescent="0.3">
      <c r="A62" s="321"/>
      <c r="B62" s="308"/>
      <c r="C62" s="311"/>
      <c r="D62" s="314"/>
      <c r="E62" s="96" t="s">
        <v>520</v>
      </c>
      <c r="F62" s="314"/>
      <c r="G62" s="314"/>
      <c r="H62" s="314"/>
      <c r="I62" s="320"/>
      <c r="J62" s="314"/>
      <c r="K62" s="314"/>
    </row>
    <row r="63" spans="1:11" x14ac:dyDescent="0.3">
      <c r="A63" s="317"/>
      <c r="B63" s="309"/>
      <c r="C63" s="312"/>
      <c r="D63" s="315"/>
      <c r="E63" s="110" t="s">
        <v>528</v>
      </c>
      <c r="F63" s="315"/>
      <c r="G63" s="315"/>
      <c r="H63" s="315"/>
      <c r="I63" s="319"/>
      <c r="J63" s="315"/>
      <c r="K63" s="315"/>
    </row>
    <row r="64" spans="1:11" x14ac:dyDescent="0.3">
      <c r="A64" s="316"/>
      <c r="B64" s="307" t="s">
        <v>486</v>
      </c>
      <c r="C64" s="109" t="s">
        <v>529</v>
      </c>
      <c r="D64" s="313"/>
      <c r="E64" s="96" t="s">
        <v>525</v>
      </c>
      <c r="F64" s="313"/>
      <c r="G64" s="313" t="s">
        <v>582</v>
      </c>
      <c r="H64" s="313" t="s">
        <v>582</v>
      </c>
      <c r="I64" s="318"/>
      <c r="J64" s="313" t="s">
        <v>526</v>
      </c>
      <c r="K64" s="313"/>
    </row>
    <row r="65" spans="1:11" x14ac:dyDescent="0.3">
      <c r="A65" s="321"/>
      <c r="B65" s="308"/>
      <c r="C65" s="109" t="s">
        <v>530</v>
      </c>
      <c r="D65" s="314"/>
      <c r="E65" s="96" t="s">
        <v>520</v>
      </c>
      <c r="F65" s="314"/>
      <c r="G65" s="314"/>
      <c r="H65" s="314"/>
      <c r="I65" s="320"/>
      <c r="J65" s="314"/>
      <c r="K65" s="314"/>
    </row>
    <row r="66" spans="1:11" x14ac:dyDescent="0.3">
      <c r="A66" s="317"/>
      <c r="B66" s="309"/>
      <c r="C66" s="115"/>
      <c r="D66" s="315"/>
      <c r="E66" s="110" t="s">
        <v>314</v>
      </c>
      <c r="F66" s="315"/>
      <c r="G66" s="315"/>
      <c r="H66" s="315"/>
      <c r="I66" s="319"/>
      <c r="J66" s="315"/>
      <c r="K66" s="315"/>
    </row>
    <row r="67" spans="1:11" x14ac:dyDescent="0.3">
      <c r="A67" s="316"/>
      <c r="B67" s="307" t="s">
        <v>509</v>
      </c>
      <c r="C67" s="109" t="s">
        <v>531</v>
      </c>
      <c r="D67" s="313"/>
      <c r="E67" s="96" t="s">
        <v>525</v>
      </c>
      <c r="F67" s="313"/>
      <c r="G67" s="313" t="s">
        <v>582</v>
      </c>
      <c r="H67" s="313" t="s">
        <v>582</v>
      </c>
      <c r="I67" s="318"/>
      <c r="J67" s="313" t="s">
        <v>526</v>
      </c>
      <c r="K67" s="313"/>
    </row>
    <row r="68" spans="1:11" x14ac:dyDescent="0.3">
      <c r="A68" s="321"/>
      <c r="B68" s="308"/>
      <c r="C68" s="109" t="s">
        <v>532</v>
      </c>
      <c r="D68" s="314"/>
      <c r="E68" s="96" t="s">
        <v>520</v>
      </c>
      <c r="F68" s="314"/>
      <c r="G68" s="314"/>
      <c r="H68" s="314"/>
      <c r="I68" s="320"/>
      <c r="J68" s="314"/>
      <c r="K68" s="314"/>
    </row>
    <row r="69" spans="1:11" x14ac:dyDescent="0.3">
      <c r="A69" s="317"/>
      <c r="B69" s="309"/>
      <c r="C69" s="115"/>
      <c r="D69" s="315"/>
      <c r="E69" s="110" t="s">
        <v>533</v>
      </c>
      <c r="F69" s="315"/>
      <c r="G69" s="315"/>
      <c r="H69" s="315"/>
      <c r="I69" s="319"/>
      <c r="J69" s="315"/>
      <c r="K69" s="315"/>
    </row>
    <row r="70" spans="1:11" x14ac:dyDescent="0.3">
      <c r="A70" s="316"/>
      <c r="B70" s="307" t="s">
        <v>534</v>
      </c>
      <c r="C70" s="310" t="s">
        <v>535</v>
      </c>
      <c r="D70" s="313"/>
      <c r="E70" s="96" t="s">
        <v>520</v>
      </c>
      <c r="F70" s="313"/>
      <c r="G70" s="313" t="s">
        <v>582</v>
      </c>
      <c r="H70" s="313" t="s">
        <v>582</v>
      </c>
      <c r="I70" s="318"/>
      <c r="J70" s="313" t="s">
        <v>526</v>
      </c>
      <c r="K70" s="313"/>
    </row>
    <row r="71" spans="1:11" x14ac:dyDescent="0.3">
      <c r="A71" s="317"/>
      <c r="B71" s="309"/>
      <c r="C71" s="312"/>
      <c r="D71" s="315"/>
      <c r="E71" s="110" t="s">
        <v>536</v>
      </c>
      <c r="F71" s="315"/>
      <c r="G71" s="315"/>
      <c r="H71" s="315"/>
      <c r="I71" s="319"/>
      <c r="J71" s="315"/>
      <c r="K71" s="315"/>
    </row>
    <row r="72" spans="1:11" x14ac:dyDescent="0.3">
      <c r="A72" s="322">
        <v>2</v>
      </c>
      <c r="B72" s="324" t="s">
        <v>537</v>
      </c>
      <c r="C72" s="324"/>
      <c r="D72" s="326"/>
      <c r="E72" s="328"/>
      <c r="F72" s="326"/>
      <c r="G72" s="328"/>
      <c r="H72" s="328"/>
      <c r="I72" s="326"/>
      <c r="J72" s="326"/>
      <c r="K72" s="330"/>
    </row>
    <row r="73" spans="1:11" x14ac:dyDescent="0.3">
      <c r="A73" s="323"/>
      <c r="B73" s="325" t="s">
        <v>538</v>
      </c>
      <c r="C73" s="325"/>
      <c r="D73" s="327"/>
      <c r="E73" s="329"/>
      <c r="F73" s="327"/>
      <c r="G73" s="329"/>
      <c r="H73" s="329"/>
      <c r="I73" s="327"/>
      <c r="J73" s="327"/>
      <c r="K73" s="331"/>
    </row>
    <row r="74" spans="1:11" x14ac:dyDescent="0.3">
      <c r="A74" s="316"/>
      <c r="B74" s="307" t="s">
        <v>476</v>
      </c>
      <c r="C74" s="109" t="s">
        <v>539</v>
      </c>
      <c r="D74" s="313"/>
      <c r="E74" s="96" t="s">
        <v>541</v>
      </c>
      <c r="F74" s="313"/>
      <c r="G74" s="313" t="s">
        <v>582</v>
      </c>
      <c r="H74" s="313" t="s">
        <v>582</v>
      </c>
      <c r="I74" s="318"/>
      <c r="J74" s="313" t="s">
        <v>482</v>
      </c>
      <c r="K74" s="313"/>
    </row>
    <row r="75" spans="1:11" x14ac:dyDescent="0.3">
      <c r="A75" s="321"/>
      <c r="B75" s="308"/>
      <c r="C75" s="109" t="s">
        <v>540</v>
      </c>
      <c r="D75" s="314"/>
      <c r="E75" s="96" t="s">
        <v>520</v>
      </c>
      <c r="F75" s="314"/>
      <c r="G75" s="314"/>
      <c r="H75" s="314"/>
      <c r="I75" s="320"/>
      <c r="J75" s="314"/>
      <c r="K75" s="314"/>
    </row>
    <row r="76" spans="1:11" x14ac:dyDescent="0.3">
      <c r="A76" s="317"/>
      <c r="B76" s="309"/>
      <c r="C76" s="115"/>
      <c r="D76" s="315"/>
      <c r="E76" s="110" t="s">
        <v>314</v>
      </c>
      <c r="F76" s="315"/>
      <c r="G76" s="315"/>
      <c r="H76" s="315"/>
      <c r="I76" s="319"/>
      <c r="J76" s="315"/>
      <c r="K76" s="315"/>
    </row>
    <row r="77" spans="1:11" x14ac:dyDescent="0.3">
      <c r="A77" s="316"/>
      <c r="B77" s="307" t="s">
        <v>483</v>
      </c>
      <c r="C77" s="109" t="s">
        <v>542</v>
      </c>
      <c r="D77" s="313"/>
      <c r="E77" s="96" t="s">
        <v>541</v>
      </c>
      <c r="F77" s="313"/>
      <c r="G77" s="313" t="s">
        <v>582</v>
      </c>
      <c r="H77" s="313" t="s">
        <v>582</v>
      </c>
      <c r="I77" s="318"/>
      <c r="J77" s="313" t="s">
        <v>482</v>
      </c>
      <c r="K77" s="313"/>
    </row>
    <row r="78" spans="1:11" x14ac:dyDescent="0.3">
      <c r="A78" s="321"/>
      <c r="B78" s="308"/>
      <c r="C78" s="109" t="s">
        <v>543</v>
      </c>
      <c r="D78" s="314"/>
      <c r="E78" s="96" t="s">
        <v>520</v>
      </c>
      <c r="F78" s="314"/>
      <c r="G78" s="314"/>
      <c r="H78" s="314"/>
      <c r="I78" s="320"/>
      <c r="J78" s="314"/>
      <c r="K78" s="314"/>
    </row>
    <row r="79" spans="1:11" x14ac:dyDescent="0.3">
      <c r="A79" s="317"/>
      <c r="B79" s="309"/>
      <c r="C79" s="115"/>
      <c r="D79" s="315"/>
      <c r="E79" s="110" t="s">
        <v>314</v>
      </c>
      <c r="F79" s="315"/>
      <c r="G79" s="315"/>
      <c r="H79" s="315"/>
      <c r="I79" s="319"/>
      <c r="J79" s="315"/>
      <c r="K79" s="315"/>
    </row>
    <row r="80" spans="1:11" x14ac:dyDescent="0.3">
      <c r="A80" s="316"/>
      <c r="B80" s="307" t="s">
        <v>486</v>
      </c>
      <c r="C80" s="109" t="s">
        <v>544</v>
      </c>
      <c r="D80" s="313"/>
      <c r="E80" s="96" t="s">
        <v>541</v>
      </c>
      <c r="F80" s="313"/>
      <c r="G80" s="313" t="s">
        <v>582</v>
      </c>
      <c r="H80" s="313" t="s">
        <v>582</v>
      </c>
      <c r="I80" s="318"/>
      <c r="J80" s="313" t="s">
        <v>482</v>
      </c>
      <c r="K80" s="313"/>
    </row>
    <row r="81" spans="1:11" x14ac:dyDescent="0.3">
      <c r="A81" s="321"/>
      <c r="B81" s="308"/>
      <c r="C81" s="109" t="s">
        <v>545</v>
      </c>
      <c r="D81" s="314"/>
      <c r="E81" s="96" t="s">
        <v>520</v>
      </c>
      <c r="F81" s="314"/>
      <c r="G81" s="314"/>
      <c r="H81" s="314"/>
      <c r="I81" s="320"/>
      <c r="J81" s="314"/>
      <c r="K81" s="314"/>
    </row>
    <row r="82" spans="1:11" x14ac:dyDescent="0.3">
      <c r="A82" s="317"/>
      <c r="B82" s="309"/>
      <c r="C82" s="115"/>
      <c r="D82" s="315"/>
      <c r="E82" s="110" t="s">
        <v>314</v>
      </c>
      <c r="F82" s="315"/>
      <c r="G82" s="315"/>
      <c r="H82" s="315"/>
      <c r="I82" s="319"/>
      <c r="J82" s="315"/>
      <c r="K82" s="315"/>
    </row>
    <row r="83" spans="1:11" x14ac:dyDescent="0.3">
      <c r="A83" s="316"/>
      <c r="B83" s="307" t="s">
        <v>509</v>
      </c>
      <c r="C83" s="111" t="s">
        <v>546</v>
      </c>
      <c r="D83" s="313"/>
      <c r="E83" s="313" t="s">
        <v>548</v>
      </c>
      <c r="F83" s="313"/>
      <c r="G83" s="313" t="s">
        <v>582</v>
      </c>
      <c r="H83" s="313" t="s">
        <v>582</v>
      </c>
      <c r="I83" s="318"/>
      <c r="J83" s="313" t="s">
        <v>482</v>
      </c>
      <c r="K83" s="313"/>
    </row>
    <row r="84" spans="1:11" x14ac:dyDescent="0.3">
      <c r="A84" s="317"/>
      <c r="B84" s="309"/>
      <c r="C84" s="103" t="s">
        <v>547</v>
      </c>
      <c r="D84" s="315"/>
      <c r="E84" s="315"/>
      <c r="F84" s="315"/>
      <c r="G84" s="315"/>
      <c r="H84" s="315"/>
      <c r="I84" s="319"/>
      <c r="J84" s="315"/>
      <c r="K84" s="315"/>
    </row>
    <row r="85" spans="1:11" x14ac:dyDescent="0.3">
      <c r="A85" s="112"/>
    </row>
    <row r="87" spans="1:11" x14ac:dyDescent="0.3">
      <c r="A87" s="113">
        <v>3</v>
      </c>
      <c r="B87" s="303" t="s">
        <v>549</v>
      </c>
      <c r="C87" s="303"/>
      <c r="D87" s="98"/>
      <c r="E87" s="100"/>
      <c r="F87" s="98"/>
      <c r="G87" s="100"/>
      <c r="H87" s="98"/>
      <c r="I87" s="98"/>
      <c r="J87" s="98"/>
      <c r="K87" s="99"/>
    </row>
    <row r="88" spans="1:11" x14ac:dyDescent="0.3">
      <c r="A88" s="116"/>
      <c r="B88" s="102" t="s">
        <v>476</v>
      </c>
      <c r="C88" s="103" t="s">
        <v>550</v>
      </c>
      <c r="D88" s="117"/>
      <c r="E88" s="110" t="s">
        <v>551</v>
      </c>
      <c r="F88" s="110"/>
      <c r="G88" s="193">
        <f>G47</f>
        <v>44561</v>
      </c>
      <c r="H88" s="194">
        <f>H46</f>
        <v>45461811</v>
      </c>
      <c r="I88" s="118"/>
      <c r="J88" s="96" t="s">
        <v>515</v>
      </c>
      <c r="K88" s="96"/>
    </row>
    <row r="89" spans="1:11" x14ac:dyDescent="0.3">
      <c r="A89" s="316"/>
      <c r="B89" s="307" t="s">
        <v>483</v>
      </c>
      <c r="C89" s="109" t="s">
        <v>552</v>
      </c>
      <c r="D89" s="313"/>
      <c r="E89" s="313" t="s">
        <v>551</v>
      </c>
      <c r="F89" s="313"/>
      <c r="G89" s="334" t="s">
        <v>582</v>
      </c>
      <c r="H89" s="318" t="s">
        <v>582</v>
      </c>
      <c r="I89" s="318"/>
      <c r="J89" s="313" t="s">
        <v>515</v>
      </c>
      <c r="K89" s="313"/>
    </row>
    <row r="90" spans="1:11" x14ac:dyDescent="0.3">
      <c r="A90" s="317"/>
      <c r="B90" s="309"/>
      <c r="C90" s="103" t="s">
        <v>553</v>
      </c>
      <c r="D90" s="315"/>
      <c r="E90" s="315"/>
      <c r="F90" s="315"/>
      <c r="G90" s="315"/>
      <c r="H90" s="319"/>
      <c r="I90" s="319"/>
      <c r="J90" s="315"/>
      <c r="K90" s="315"/>
    </row>
    <row r="91" spans="1:11" x14ac:dyDescent="0.3">
      <c r="A91" s="119"/>
      <c r="B91" s="120"/>
      <c r="C91" s="120"/>
      <c r="D91" s="120"/>
      <c r="E91" s="120"/>
      <c r="F91" s="120"/>
      <c r="G91" s="120"/>
      <c r="H91" s="120"/>
      <c r="I91" s="120"/>
      <c r="J91" s="120"/>
      <c r="K91" s="121"/>
    </row>
    <row r="92" spans="1:11" x14ac:dyDescent="0.3">
      <c r="A92" s="332" t="s">
        <v>554</v>
      </c>
      <c r="B92" s="333"/>
      <c r="C92" s="333"/>
      <c r="D92" s="333"/>
      <c r="E92" s="333"/>
      <c r="F92" s="333"/>
      <c r="G92" s="333"/>
      <c r="H92" s="90"/>
      <c r="I92" s="90"/>
      <c r="J92" s="90"/>
      <c r="K92" s="91"/>
    </row>
    <row r="93" spans="1:11" x14ac:dyDescent="0.3">
      <c r="A93" s="280" t="s">
        <v>474</v>
      </c>
      <c r="B93" s="281"/>
      <c r="C93" s="281"/>
      <c r="D93" s="281"/>
      <c r="E93" s="281"/>
      <c r="F93" s="281"/>
      <c r="G93" s="281"/>
      <c r="H93" s="148"/>
      <c r="I93" s="148"/>
      <c r="J93" s="148"/>
      <c r="K93" s="149"/>
    </row>
    <row r="94" spans="1:11" x14ac:dyDescent="0.3">
      <c r="A94" s="92">
        <v>1</v>
      </c>
      <c r="B94" s="303" t="s">
        <v>555</v>
      </c>
      <c r="C94" s="303"/>
      <c r="D94" s="93"/>
      <c r="E94" s="94"/>
      <c r="F94" s="93"/>
      <c r="G94" s="94"/>
      <c r="H94" s="93"/>
      <c r="I94" s="93"/>
      <c r="J94" s="93"/>
      <c r="K94" s="95"/>
    </row>
    <row r="95" spans="1:11" x14ac:dyDescent="0.3">
      <c r="A95" s="101"/>
      <c r="B95" s="102" t="s">
        <v>476</v>
      </c>
      <c r="C95" s="103" t="s">
        <v>556</v>
      </c>
      <c r="D95" s="104"/>
      <c r="E95" s="96" t="s">
        <v>557</v>
      </c>
      <c r="F95" s="96"/>
      <c r="G95" s="195" t="s">
        <v>582</v>
      </c>
      <c r="H95" s="191" t="s">
        <v>582</v>
      </c>
      <c r="I95" s="104" t="s">
        <v>481</v>
      </c>
      <c r="J95" s="96" t="s">
        <v>558</v>
      </c>
      <c r="K95" s="96"/>
    </row>
    <row r="96" spans="1:11" x14ac:dyDescent="0.3">
      <c r="A96" s="304"/>
      <c r="B96" s="307" t="s">
        <v>483</v>
      </c>
      <c r="C96" s="109" t="s">
        <v>559</v>
      </c>
      <c r="D96" s="313"/>
      <c r="E96" s="313" t="s">
        <v>561</v>
      </c>
      <c r="F96" s="313"/>
      <c r="G96" s="313" t="s">
        <v>582</v>
      </c>
      <c r="H96" s="313" t="s">
        <v>582</v>
      </c>
      <c r="I96" s="313" t="s">
        <v>481</v>
      </c>
      <c r="J96" s="313" t="s">
        <v>558</v>
      </c>
      <c r="K96" s="313"/>
    </row>
    <row r="97" spans="1:11" x14ac:dyDescent="0.3">
      <c r="A97" s="306"/>
      <c r="B97" s="309"/>
      <c r="C97" s="103" t="s">
        <v>560</v>
      </c>
      <c r="D97" s="315"/>
      <c r="E97" s="315"/>
      <c r="F97" s="315"/>
      <c r="G97" s="315"/>
      <c r="H97" s="315"/>
      <c r="I97" s="315"/>
      <c r="J97" s="315"/>
      <c r="K97" s="315"/>
    </row>
    <row r="98" spans="1:11" x14ac:dyDescent="0.3">
      <c r="A98" s="304"/>
      <c r="B98" s="307" t="s">
        <v>486</v>
      </c>
      <c r="C98" s="109" t="s">
        <v>559</v>
      </c>
      <c r="D98" s="313"/>
      <c r="E98" s="313" t="s">
        <v>561</v>
      </c>
      <c r="F98" s="313"/>
      <c r="G98" s="313" t="s">
        <v>582</v>
      </c>
      <c r="H98" s="313" t="s">
        <v>582</v>
      </c>
      <c r="I98" s="313" t="s">
        <v>481</v>
      </c>
      <c r="J98" s="313" t="s">
        <v>558</v>
      </c>
      <c r="K98" s="313"/>
    </row>
    <row r="99" spans="1:11" x14ac:dyDescent="0.3">
      <c r="A99" s="306"/>
      <c r="B99" s="309"/>
      <c r="C99" s="103" t="s">
        <v>562</v>
      </c>
      <c r="D99" s="315"/>
      <c r="E99" s="315"/>
      <c r="F99" s="315"/>
      <c r="G99" s="315"/>
      <c r="H99" s="315"/>
      <c r="I99" s="315"/>
      <c r="J99" s="315"/>
      <c r="K99" s="315"/>
    </row>
    <row r="100" spans="1:11" x14ac:dyDescent="0.3">
      <c r="A100" s="304"/>
      <c r="B100" s="307" t="s">
        <v>509</v>
      </c>
      <c r="C100" s="109" t="s">
        <v>559</v>
      </c>
      <c r="D100" s="313"/>
      <c r="E100" s="313" t="s">
        <v>561</v>
      </c>
      <c r="F100" s="313"/>
      <c r="G100" s="313" t="s">
        <v>582</v>
      </c>
      <c r="H100" s="313" t="s">
        <v>582</v>
      </c>
      <c r="I100" s="313" t="s">
        <v>481</v>
      </c>
      <c r="J100" s="313" t="s">
        <v>558</v>
      </c>
      <c r="K100" s="313"/>
    </row>
    <row r="101" spans="1:11" x14ac:dyDescent="0.3">
      <c r="A101" s="306"/>
      <c r="B101" s="309"/>
      <c r="C101" s="103" t="s">
        <v>563</v>
      </c>
      <c r="D101" s="315"/>
      <c r="E101" s="315"/>
      <c r="F101" s="315"/>
      <c r="G101" s="315"/>
      <c r="H101" s="315"/>
      <c r="I101" s="315"/>
      <c r="J101" s="315"/>
      <c r="K101" s="315"/>
    </row>
    <row r="102" spans="1:11" x14ac:dyDescent="0.3">
      <c r="A102" s="304"/>
      <c r="B102" s="307" t="s">
        <v>534</v>
      </c>
      <c r="C102" s="109" t="s">
        <v>559</v>
      </c>
      <c r="D102" s="313"/>
      <c r="E102" s="313"/>
      <c r="F102" s="313"/>
      <c r="G102" s="313" t="s">
        <v>582</v>
      </c>
      <c r="H102" s="313" t="s">
        <v>582</v>
      </c>
      <c r="I102" s="313" t="s">
        <v>481</v>
      </c>
      <c r="J102" s="97" t="s">
        <v>565</v>
      </c>
      <c r="K102" s="313"/>
    </row>
    <row r="103" spans="1:11" x14ac:dyDescent="0.3">
      <c r="A103" s="306"/>
      <c r="B103" s="309"/>
      <c r="C103" s="103" t="s">
        <v>564</v>
      </c>
      <c r="D103" s="315"/>
      <c r="E103" s="315"/>
      <c r="F103" s="315"/>
      <c r="G103" s="315"/>
      <c r="H103" s="315"/>
      <c r="I103" s="315"/>
      <c r="J103" s="110" t="s">
        <v>489</v>
      </c>
      <c r="K103" s="315"/>
    </row>
    <row r="104" spans="1:11" x14ac:dyDescent="0.3">
      <c r="A104" s="280" t="s">
        <v>522</v>
      </c>
      <c r="B104" s="281"/>
      <c r="C104" s="281"/>
      <c r="D104" s="281"/>
      <c r="E104" s="281"/>
      <c r="F104" s="281"/>
      <c r="G104" s="281"/>
      <c r="H104" s="148"/>
      <c r="I104" s="148"/>
      <c r="J104" s="148"/>
      <c r="K104" s="149"/>
    </row>
    <row r="105" spans="1:11" x14ac:dyDescent="0.3">
      <c r="A105" s="304">
        <v>1</v>
      </c>
      <c r="B105" s="335" t="s">
        <v>566</v>
      </c>
      <c r="C105" s="336"/>
      <c r="D105" s="313"/>
      <c r="E105" s="96" t="s">
        <v>568</v>
      </c>
      <c r="F105" s="313"/>
      <c r="G105" s="313" t="s">
        <v>582</v>
      </c>
      <c r="H105" s="313" t="s">
        <v>582</v>
      </c>
      <c r="I105" s="318"/>
      <c r="J105" s="313" t="s">
        <v>571</v>
      </c>
      <c r="K105" s="313"/>
    </row>
    <row r="106" spans="1:11" x14ac:dyDescent="0.3">
      <c r="A106" s="305"/>
      <c r="B106" s="337" t="s">
        <v>567</v>
      </c>
      <c r="C106" s="338"/>
      <c r="D106" s="314"/>
      <c r="E106" s="96" t="s">
        <v>569</v>
      </c>
      <c r="F106" s="314"/>
      <c r="G106" s="314"/>
      <c r="H106" s="314"/>
      <c r="I106" s="320"/>
      <c r="J106" s="314"/>
      <c r="K106" s="314"/>
    </row>
    <row r="107" spans="1:11" x14ac:dyDescent="0.3">
      <c r="A107" s="306"/>
      <c r="B107" s="339"/>
      <c r="C107" s="340"/>
      <c r="D107" s="315"/>
      <c r="E107" s="96" t="s">
        <v>570</v>
      </c>
      <c r="F107" s="315"/>
      <c r="G107" s="315"/>
      <c r="H107" s="315"/>
      <c r="I107" s="319"/>
      <c r="J107" s="315"/>
      <c r="K107" s="315"/>
    </row>
    <row r="108" spans="1:11" x14ac:dyDescent="0.3">
      <c r="A108" s="304">
        <v>2</v>
      </c>
      <c r="B108" s="335" t="s">
        <v>572</v>
      </c>
      <c r="C108" s="336"/>
      <c r="D108" s="313"/>
      <c r="E108" s="97" t="s">
        <v>568</v>
      </c>
      <c r="F108" s="313"/>
      <c r="G108" s="313" t="s">
        <v>582</v>
      </c>
      <c r="H108" s="313" t="s">
        <v>582</v>
      </c>
      <c r="I108" s="318"/>
      <c r="J108" s="313" t="s">
        <v>571</v>
      </c>
      <c r="K108" s="313"/>
    </row>
    <row r="109" spans="1:11" x14ac:dyDescent="0.3">
      <c r="A109" s="305"/>
      <c r="B109" s="337" t="s">
        <v>573</v>
      </c>
      <c r="C109" s="338"/>
      <c r="D109" s="314"/>
      <c r="E109" s="96" t="s">
        <v>569</v>
      </c>
      <c r="F109" s="314"/>
      <c r="G109" s="314"/>
      <c r="H109" s="314"/>
      <c r="I109" s="320"/>
      <c r="J109" s="314"/>
      <c r="K109" s="314"/>
    </row>
    <row r="110" spans="1:11" x14ac:dyDescent="0.3">
      <c r="A110" s="306"/>
      <c r="B110" s="339"/>
      <c r="C110" s="340"/>
      <c r="D110" s="315"/>
      <c r="E110" s="96" t="s">
        <v>570</v>
      </c>
      <c r="F110" s="315"/>
      <c r="G110" s="315"/>
      <c r="H110" s="315"/>
      <c r="I110" s="319"/>
      <c r="J110" s="315"/>
      <c r="K110" s="315"/>
    </row>
    <row r="111" spans="1:11" x14ac:dyDescent="0.3">
      <c r="A111" s="304">
        <v>3</v>
      </c>
      <c r="B111" s="335" t="s">
        <v>574</v>
      </c>
      <c r="C111" s="336"/>
      <c r="D111" s="313"/>
      <c r="E111" s="97" t="s">
        <v>568</v>
      </c>
      <c r="F111" s="313"/>
      <c r="G111" s="313" t="s">
        <v>582</v>
      </c>
      <c r="H111" s="313" t="s">
        <v>582</v>
      </c>
      <c r="I111" s="318"/>
      <c r="J111" s="313" t="s">
        <v>576</v>
      </c>
      <c r="K111" s="313"/>
    </row>
    <row r="112" spans="1:11" x14ac:dyDescent="0.3">
      <c r="A112" s="305"/>
      <c r="B112" s="337" t="s">
        <v>575</v>
      </c>
      <c r="C112" s="338"/>
      <c r="D112" s="314"/>
      <c r="E112" s="96" t="s">
        <v>569</v>
      </c>
      <c r="F112" s="314"/>
      <c r="G112" s="314"/>
      <c r="H112" s="314"/>
      <c r="I112" s="320"/>
      <c r="J112" s="314"/>
      <c r="K112" s="314"/>
    </row>
    <row r="113" spans="1:11" x14ac:dyDescent="0.3">
      <c r="A113" s="306"/>
      <c r="B113" s="339"/>
      <c r="C113" s="340"/>
      <c r="D113" s="315"/>
      <c r="E113" s="110" t="s">
        <v>570</v>
      </c>
      <c r="F113" s="315"/>
      <c r="G113" s="315"/>
      <c r="H113" s="315"/>
      <c r="I113" s="319"/>
      <c r="J113" s="315"/>
      <c r="K113" s="315"/>
    </row>
    <row r="114" spans="1:11" x14ac:dyDescent="0.3">
      <c r="A114" s="280" t="s">
        <v>577</v>
      </c>
      <c r="B114" s="281"/>
      <c r="C114" s="281"/>
      <c r="D114" s="281"/>
      <c r="E114" s="281"/>
      <c r="F114" s="281"/>
      <c r="G114" s="344"/>
      <c r="H114" s="150"/>
      <c r="I114" s="150"/>
      <c r="J114" s="150"/>
      <c r="K114" s="150"/>
    </row>
    <row r="115" spans="1:11" x14ac:dyDescent="0.3">
      <c r="A115" s="341" t="s">
        <v>474</v>
      </c>
      <c r="B115" s="342"/>
      <c r="C115" s="342"/>
      <c r="D115" s="342"/>
      <c r="E115" s="342"/>
      <c r="F115" s="342"/>
      <c r="G115" s="342"/>
      <c r="H115" s="342"/>
      <c r="I115" s="342"/>
      <c r="J115" s="342"/>
      <c r="K115" s="343"/>
    </row>
    <row r="116" spans="1:11" x14ac:dyDescent="0.3">
      <c r="A116" s="113">
        <v>1</v>
      </c>
      <c r="B116" s="303" t="s">
        <v>578</v>
      </c>
      <c r="C116" s="303"/>
      <c r="D116" s="98"/>
      <c r="E116" s="100"/>
      <c r="F116" s="98"/>
      <c r="G116" s="100"/>
      <c r="H116" s="98"/>
      <c r="I116" s="98"/>
      <c r="J116" s="98"/>
      <c r="K116" s="99"/>
    </row>
    <row r="117" spans="1:11" x14ac:dyDescent="0.3">
      <c r="A117" s="122"/>
      <c r="B117" s="123" t="s">
        <v>476</v>
      </c>
      <c r="C117" s="124" t="s">
        <v>579</v>
      </c>
      <c r="D117" s="125"/>
      <c r="E117" s="125"/>
      <c r="F117" s="125"/>
      <c r="G117" s="126" t="s">
        <v>582</v>
      </c>
      <c r="H117" s="125" t="s">
        <v>582</v>
      </c>
      <c r="I117" s="125" t="s">
        <v>481</v>
      </c>
      <c r="J117" s="125" t="s">
        <v>580</v>
      </c>
      <c r="K117" s="125"/>
    </row>
    <row r="118" spans="1:11" x14ac:dyDescent="0.3">
      <c r="A118" s="122"/>
      <c r="B118" s="123" t="s">
        <v>483</v>
      </c>
      <c r="C118" s="124" t="s">
        <v>581</v>
      </c>
      <c r="D118" s="125"/>
      <c r="E118" s="125"/>
      <c r="F118" s="125"/>
      <c r="G118" s="126" t="s">
        <v>582</v>
      </c>
      <c r="H118" s="125" t="s">
        <v>582</v>
      </c>
      <c r="I118" s="125" t="s">
        <v>481</v>
      </c>
      <c r="J118" s="125" t="s">
        <v>580</v>
      </c>
      <c r="K118" s="125"/>
    </row>
  </sheetData>
  <mergeCells count="340">
    <mergeCell ref="A115:K115"/>
    <mergeCell ref="B116:C116"/>
    <mergeCell ref="G111:G113"/>
    <mergeCell ref="H111:H113"/>
    <mergeCell ref="I111:I113"/>
    <mergeCell ref="J111:J113"/>
    <mergeCell ref="K111:K113"/>
    <mergeCell ref="A114:G114"/>
    <mergeCell ref="A111:A113"/>
    <mergeCell ref="B111:C111"/>
    <mergeCell ref="B112:C112"/>
    <mergeCell ref="B113:C113"/>
    <mergeCell ref="D111:D113"/>
    <mergeCell ref="F111:F113"/>
    <mergeCell ref="H108:H110"/>
    <mergeCell ref="I108:I110"/>
    <mergeCell ref="J108:J110"/>
    <mergeCell ref="K108:K110"/>
    <mergeCell ref="G105:G107"/>
    <mergeCell ref="H105:H107"/>
    <mergeCell ref="I105:I107"/>
    <mergeCell ref="J105:J107"/>
    <mergeCell ref="K105:K107"/>
    <mergeCell ref="K100:K101"/>
    <mergeCell ref="A102:A103"/>
    <mergeCell ref="B102:B103"/>
    <mergeCell ref="D102:D103"/>
    <mergeCell ref="E102:E103"/>
    <mergeCell ref="F102:F103"/>
    <mergeCell ref="G102:G103"/>
    <mergeCell ref="A108:A110"/>
    <mergeCell ref="B108:C108"/>
    <mergeCell ref="B109:C109"/>
    <mergeCell ref="B110:C110"/>
    <mergeCell ref="D108:D110"/>
    <mergeCell ref="H102:H103"/>
    <mergeCell ref="I102:I103"/>
    <mergeCell ref="K102:K103"/>
    <mergeCell ref="A104:G104"/>
    <mergeCell ref="A105:A107"/>
    <mergeCell ref="B105:C105"/>
    <mergeCell ref="B106:C106"/>
    <mergeCell ref="B107:C107"/>
    <mergeCell ref="D105:D107"/>
    <mergeCell ref="F105:F107"/>
    <mergeCell ref="F108:F110"/>
    <mergeCell ref="G108:G110"/>
    <mergeCell ref="A100:A101"/>
    <mergeCell ref="B100:B101"/>
    <mergeCell ref="D100:D101"/>
    <mergeCell ref="E100:E101"/>
    <mergeCell ref="F100:F101"/>
    <mergeCell ref="G100:G101"/>
    <mergeCell ref="H100:H101"/>
    <mergeCell ref="I100:I101"/>
    <mergeCell ref="J100:J101"/>
    <mergeCell ref="H96:H97"/>
    <mergeCell ref="I96:I97"/>
    <mergeCell ref="J96:J97"/>
    <mergeCell ref="K96:K97"/>
    <mergeCell ref="A98:A99"/>
    <mergeCell ref="B98:B99"/>
    <mergeCell ref="D98:D99"/>
    <mergeCell ref="E98:E99"/>
    <mergeCell ref="F98:F99"/>
    <mergeCell ref="G98:G99"/>
    <mergeCell ref="H98:H99"/>
    <mergeCell ref="I98:I99"/>
    <mergeCell ref="J98:J99"/>
    <mergeCell ref="K98:K99"/>
    <mergeCell ref="A93:G93"/>
    <mergeCell ref="B94:C94"/>
    <mergeCell ref="A96:A97"/>
    <mergeCell ref="B96:B97"/>
    <mergeCell ref="D96:D97"/>
    <mergeCell ref="E96:E97"/>
    <mergeCell ref="F96:F97"/>
    <mergeCell ref="G96:G97"/>
    <mergeCell ref="G89:G90"/>
    <mergeCell ref="H89:H90"/>
    <mergeCell ref="I89:I90"/>
    <mergeCell ref="J89:J90"/>
    <mergeCell ref="K89:K90"/>
    <mergeCell ref="A92:G92"/>
    <mergeCell ref="H83:H84"/>
    <mergeCell ref="I83:I84"/>
    <mergeCell ref="J83:J84"/>
    <mergeCell ref="K83:K84"/>
    <mergeCell ref="B87:C87"/>
    <mergeCell ref="A89:A90"/>
    <mergeCell ref="B89:B90"/>
    <mergeCell ref="D89:D90"/>
    <mergeCell ref="E89:E90"/>
    <mergeCell ref="F89:F90"/>
    <mergeCell ref="A83:A84"/>
    <mergeCell ref="B83:B84"/>
    <mergeCell ref="D83:D84"/>
    <mergeCell ref="E83:E84"/>
    <mergeCell ref="F83:F84"/>
    <mergeCell ref="G83:G84"/>
    <mergeCell ref="A80:A82"/>
    <mergeCell ref="B80:B82"/>
    <mergeCell ref="D80:D82"/>
    <mergeCell ref="F80:F82"/>
    <mergeCell ref="G80:G82"/>
    <mergeCell ref="H80:H82"/>
    <mergeCell ref="I80:I82"/>
    <mergeCell ref="J80:J82"/>
    <mergeCell ref="K80:K82"/>
    <mergeCell ref="A77:A79"/>
    <mergeCell ref="B77:B79"/>
    <mergeCell ref="D77:D79"/>
    <mergeCell ref="F77:F79"/>
    <mergeCell ref="G77:G79"/>
    <mergeCell ref="H77:H79"/>
    <mergeCell ref="I77:I79"/>
    <mergeCell ref="J77:J79"/>
    <mergeCell ref="K77:K79"/>
    <mergeCell ref="A74:A76"/>
    <mergeCell ref="B74:B76"/>
    <mergeCell ref="D74:D76"/>
    <mergeCell ref="F74:F76"/>
    <mergeCell ref="G74:G76"/>
    <mergeCell ref="H74:H76"/>
    <mergeCell ref="I74:I76"/>
    <mergeCell ref="J74:J76"/>
    <mergeCell ref="K74:K76"/>
    <mergeCell ref="K70:K71"/>
    <mergeCell ref="A72:A73"/>
    <mergeCell ref="B72:C72"/>
    <mergeCell ref="B73:C73"/>
    <mergeCell ref="D72:D73"/>
    <mergeCell ref="E72:E73"/>
    <mergeCell ref="F72:F73"/>
    <mergeCell ref="G72:G73"/>
    <mergeCell ref="H72:H73"/>
    <mergeCell ref="I72:I73"/>
    <mergeCell ref="J72:J73"/>
    <mergeCell ref="K72:K73"/>
    <mergeCell ref="A70:A71"/>
    <mergeCell ref="B70:B71"/>
    <mergeCell ref="C70:C71"/>
    <mergeCell ref="D70:D71"/>
    <mergeCell ref="F70:F71"/>
    <mergeCell ref="G70:G71"/>
    <mergeCell ref="H70:H71"/>
    <mergeCell ref="I70:I71"/>
    <mergeCell ref="J70:J71"/>
    <mergeCell ref="A67:A69"/>
    <mergeCell ref="B67:B69"/>
    <mergeCell ref="D67:D69"/>
    <mergeCell ref="F67:F69"/>
    <mergeCell ref="G67:G69"/>
    <mergeCell ref="H67:H69"/>
    <mergeCell ref="I67:I69"/>
    <mergeCell ref="J67:J69"/>
    <mergeCell ref="K67:K69"/>
    <mergeCell ref="A64:A66"/>
    <mergeCell ref="B64:B66"/>
    <mergeCell ref="D64:D66"/>
    <mergeCell ref="F64:F66"/>
    <mergeCell ref="G64:G66"/>
    <mergeCell ref="H64:H66"/>
    <mergeCell ref="I64:I66"/>
    <mergeCell ref="J64:J66"/>
    <mergeCell ref="K64:K66"/>
    <mergeCell ref="H58:H60"/>
    <mergeCell ref="I58:I60"/>
    <mergeCell ref="J58:J60"/>
    <mergeCell ref="K58:K60"/>
    <mergeCell ref="A61:A63"/>
    <mergeCell ref="B61:B63"/>
    <mergeCell ref="C61:C63"/>
    <mergeCell ref="D61:D63"/>
    <mergeCell ref="F61:F63"/>
    <mergeCell ref="G61:G63"/>
    <mergeCell ref="A58:A60"/>
    <mergeCell ref="B58:B60"/>
    <mergeCell ref="C58:C60"/>
    <mergeCell ref="D58:D60"/>
    <mergeCell ref="F58:F60"/>
    <mergeCell ref="G58:G60"/>
    <mergeCell ref="H61:H63"/>
    <mergeCell ref="I61:I63"/>
    <mergeCell ref="J61:J63"/>
    <mergeCell ref="K61:K63"/>
    <mergeCell ref="A56:G56"/>
    <mergeCell ref="B57:C57"/>
    <mergeCell ref="H51:H52"/>
    <mergeCell ref="I51:I52"/>
    <mergeCell ref="J51:J52"/>
    <mergeCell ref="K51:K52"/>
    <mergeCell ref="A54:A55"/>
    <mergeCell ref="B54:B55"/>
    <mergeCell ref="C54:C55"/>
    <mergeCell ref="D54:D55"/>
    <mergeCell ref="F54:F55"/>
    <mergeCell ref="G54:G55"/>
    <mergeCell ref="A51:A52"/>
    <mergeCell ref="B51:B52"/>
    <mergeCell ref="C51:C52"/>
    <mergeCell ref="D51:D52"/>
    <mergeCell ref="F51:F52"/>
    <mergeCell ref="G51:G52"/>
    <mergeCell ref="K42:K43"/>
    <mergeCell ref="B45:C45"/>
    <mergeCell ref="B48:C48"/>
    <mergeCell ref="B50:C50"/>
    <mergeCell ref="H40:H41"/>
    <mergeCell ref="I40:I41"/>
    <mergeCell ref="J40:J41"/>
    <mergeCell ref="K40:K41"/>
    <mergeCell ref="H54:H55"/>
    <mergeCell ref="I54:I55"/>
    <mergeCell ref="J54:J55"/>
    <mergeCell ref="K54:K55"/>
    <mergeCell ref="A42:A43"/>
    <mergeCell ref="B42:B43"/>
    <mergeCell ref="D42:D43"/>
    <mergeCell ref="F42:F43"/>
    <mergeCell ref="G42:G43"/>
    <mergeCell ref="H42:H43"/>
    <mergeCell ref="H38:H39"/>
    <mergeCell ref="I38:I39"/>
    <mergeCell ref="J38:J39"/>
    <mergeCell ref="I42:I43"/>
    <mergeCell ref="J42:J43"/>
    <mergeCell ref="K38:K39"/>
    <mergeCell ref="A40:A41"/>
    <mergeCell ref="B40:B41"/>
    <mergeCell ref="C40:C41"/>
    <mergeCell ref="D40:D41"/>
    <mergeCell ref="F40:F41"/>
    <mergeCell ref="G40:G41"/>
    <mergeCell ref="G36:G37"/>
    <mergeCell ref="H36:H37"/>
    <mergeCell ref="I36:I37"/>
    <mergeCell ref="J36:J37"/>
    <mergeCell ref="K36:K37"/>
    <mergeCell ref="A38:A39"/>
    <mergeCell ref="B38:B39"/>
    <mergeCell ref="D38:D39"/>
    <mergeCell ref="F38:F39"/>
    <mergeCell ref="G38:G39"/>
    <mergeCell ref="B33:C33"/>
    <mergeCell ref="A36:A37"/>
    <mergeCell ref="B36:B37"/>
    <mergeCell ref="C36:C37"/>
    <mergeCell ref="D36:D37"/>
    <mergeCell ref="F36:F37"/>
    <mergeCell ref="A31:A32"/>
    <mergeCell ref="B31:B32"/>
    <mergeCell ref="C31:C32"/>
    <mergeCell ref="D31:D32"/>
    <mergeCell ref="F31:F32"/>
    <mergeCell ref="K26:K27"/>
    <mergeCell ref="B28:C28"/>
    <mergeCell ref="G24:G25"/>
    <mergeCell ref="H24:H25"/>
    <mergeCell ref="I24:I25"/>
    <mergeCell ref="J24:J25"/>
    <mergeCell ref="K24:K25"/>
    <mergeCell ref="H31:H32"/>
    <mergeCell ref="I31:I32"/>
    <mergeCell ref="J31:J32"/>
    <mergeCell ref="K31:K32"/>
    <mergeCell ref="G31:G32"/>
    <mergeCell ref="A26:A27"/>
    <mergeCell ref="B26:B27"/>
    <mergeCell ref="C26:C27"/>
    <mergeCell ref="D26:D27"/>
    <mergeCell ref="F26:F27"/>
    <mergeCell ref="G21:G23"/>
    <mergeCell ref="H21:H23"/>
    <mergeCell ref="I21:I23"/>
    <mergeCell ref="J21:J23"/>
    <mergeCell ref="G26:G27"/>
    <mergeCell ref="H26:H27"/>
    <mergeCell ref="I26:I27"/>
    <mergeCell ref="J26:J27"/>
    <mergeCell ref="A18:A19"/>
    <mergeCell ref="B18:B19"/>
    <mergeCell ref="C18:C19"/>
    <mergeCell ref="D18:D19"/>
    <mergeCell ref="F18:F19"/>
    <mergeCell ref="G18:G19"/>
    <mergeCell ref="K21:K23"/>
    <mergeCell ref="A24:A25"/>
    <mergeCell ref="B24:B25"/>
    <mergeCell ref="C24:C25"/>
    <mergeCell ref="D24:D25"/>
    <mergeCell ref="F24:F25"/>
    <mergeCell ref="H18:H19"/>
    <mergeCell ref="I18:I19"/>
    <mergeCell ref="J18:J19"/>
    <mergeCell ref="K18:K19"/>
    <mergeCell ref="B20:C20"/>
    <mergeCell ref="A21:A23"/>
    <mergeCell ref="B21:B23"/>
    <mergeCell ref="C21:C23"/>
    <mergeCell ref="D21:D23"/>
    <mergeCell ref="F21:F23"/>
    <mergeCell ref="H13:H15"/>
    <mergeCell ref="I13:I15"/>
    <mergeCell ref="J13:J15"/>
    <mergeCell ref="K13:K15"/>
    <mergeCell ref="A16:A17"/>
    <mergeCell ref="B16:B17"/>
    <mergeCell ref="C16:C17"/>
    <mergeCell ref="D16:D17"/>
    <mergeCell ref="F16:F17"/>
    <mergeCell ref="G16:G17"/>
    <mergeCell ref="H16:H17"/>
    <mergeCell ref="I16:I17"/>
    <mergeCell ref="J16:J17"/>
    <mergeCell ref="K16:K17"/>
    <mergeCell ref="A11:G11"/>
    <mergeCell ref="B12:C12"/>
    <mergeCell ref="A13:A15"/>
    <mergeCell ref="B13:B15"/>
    <mergeCell ref="C13:C15"/>
    <mergeCell ref="D13:D15"/>
    <mergeCell ref="F13:F15"/>
    <mergeCell ref="G13:G15"/>
    <mergeCell ref="D7:E7"/>
    <mergeCell ref="F7:G7"/>
    <mergeCell ref="D8:D9"/>
    <mergeCell ref="F8:F9"/>
    <mergeCell ref="A1:K1"/>
    <mergeCell ref="H8:H9"/>
    <mergeCell ref="A10:G10"/>
    <mergeCell ref="A2:K2"/>
    <mergeCell ref="A3:K3"/>
    <mergeCell ref="A4:K4"/>
    <mergeCell ref="A5:K5"/>
    <mergeCell ref="A6:C9"/>
    <mergeCell ref="D6:G6"/>
    <mergeCell ref="H6:I6"/>
    <mergeCell ref="J6:J9"/>
    <mergeCell ref="K6:K9"/>
  </mergeCells>
  <pageMargins left="0.70866141732283472" right="0.70866141732283472" top="0.74803149606299213" bottom="0.74803149606299213" header="0.31496062992125984" footer="0.31496062992125984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8</vt:i4>
      </vt:variant>
    </vt:vector>
  </HeadingPairs>
  <TitlesOfParts>
    <vt:vector size="19" baseType="lpstr">
      <vt:lpstr>CARÁTULA</vt:lpstr>
      <vt:lpstr>1SIT FINANC</vt:lpstr>
      <vt:lpstr>2 DEUDA</vt:lpstr>
      <vt:lpstr>3 OBLIG.</vt:lpstr>
      <vt:lpstr>4 BALANCE</vt:lpstr>
      <vt:lpstr>5 INGRESOS</vt:lpstr>
      <vt:lpstr>6a COG</vt:lpstr>
      <vt:lpstr>6b ADMVA</vt:lpstr>
      <vt:lpstr>6c FUNCION</vt:lpstr>
      <vt:lpstr>6d SERV PERS.</vt:lpstr>
      <vt:lpstr>GuíaCumplimiento</vt:lpstr>
      <vt:lpstr>'1SIT FINANC'!Área_de_impresión</vt:lpstr>
      <vt:lpstr>'2 DEUDA'!Área_de_impresión</vt:lpstr>
      <vt:lpstr>'4 BALANCE'!Área_de_impresión</vt:lpstr>
      <vt:lpstr>'5 INGRESOS'!Área_de_impresión</vt:lpstr>
      <vt:lpstr>'6a COG'!Área_de_impresión</vt:lpstr>
      <vt:lpstr>'6b ADMVA'!Área_de_impresión</vt:lpstr>
      <vt:lpstr>'6c FUNCION'!Área_de_impresión</vt:lpstr>
      <vt:lpstr>GuíaCumplimiento!Área_de_impresión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Alberto Aguilar Aguilar</dc:creator>
  <cp:lastModifiedBy>ISRAEL ROSALES ALEMAN</cp:lastModifiedBy>
  <cp:lastPrinted>2022-01-10T10:36:16Z</cp:lastPrinted>
  <dcterms:created xsi:type="dcterms:W3CDTF">2016-12-06T16:23:12Z</dcterms:created>
  <dcterms:modified xsi:type="dcterms:W3CDTF">2022-01-10T10:52:18Z</dcterms:modified>
</cp:coreProperties>
</file>